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ech\Desktop\Salle de bain\"/>
    </mc:Choice>
  </mc:AlternateContent>
  <bookViews>
    <workbookView xWindow="0" yWindow="0" windowWidth="28800" windowHeight="12045"/>
  </bookViews>
  <sheets>
    <sheet name="Solivage" sheetId="1" r:id="rId1"/>
  </sheets>
  <definedNames>
    <definedName name="_xlnm.Print_Area" localSheetId="0">Solivage!$A$1:$Q$64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31" i="1" s="1"/>
  <c r="B29" i="1"/>
  <c r="B25" i="1"/>
  <c r="C24" i="1"/>
  <c r="C25" i="1" s="1"/>
  <c r="B24" i="1"/>
  <c r="C21" i="1"/>
  <c r="B21" i="1"/>
  <c r="L9" i="1"/>
  <c r="F9" i="1"/>
  <c r="I8" i="1"/>
  <c r="L8" i="1" s="1"/>
  <c r="F8" i="1"/>
  <c r="I7" i="1"/>
  <c r="L7" i="1" s="1"/>
  <c r="I6" i="1"/>
  <c r="J6" i="1" s="1"/>
  <c r="K6" i="1" s="1"/>
  <c r="L6" i="1" s="1"/>
  <c r="F6" i="1"/>
  <c r="B6" i="1"/>
  <c r="D7" i="1" s="1"/>
  <c r="F7" i="1" s="1"/>
  <c r="I5" i="1"/>
  <c r="J5" i="1" s="1"/>
  <c r="K5" i="1" s="1"/>
  <c r="F5" i="1"/>
  <c r="I4" i="1"/>
  <c r="L4" i="1" s="1"/>
  <c r="F4" i="1"/>
  <c r="I3" i="1"/>
  <c r="L3" i="1" s="1"/>
  <c r="F3" i="1"/>
  <c r="J2" i="1"/>
  <c r="I2" i="1" s="1"/>
  <c r="F2" i="1"/>
  <c r="L2" i="1" l="1"/>
  <c r="H2" i="1"/>
  <c r="J3" i="1"/>
  <c r="K3" i="1" s="1"/>
  <c r="L5" i="1"/>
  <c r="J4" i="1"/>
  <c r="K4" i="1" s="1"/>
  <c r="L11" i="1" l="1"/>
  <c r="L13" i="1" s="1"/>
  <c r="L15" i="1" s="1"/>
  <c r="L16" i="1" s="1"/>
  <c r="B33" i="1" s="1"/>
</calcChain>
</file>

<file path=xl/sharedStrings.xml><?xml version="1.0" encoding="utf-8"?>
<sst xmlns="http://schemas.openxmlformats.org/spreadsheetml/2006/main" count="63" uniqueCount="60">
  <si>
    <t>Designation des groupes</t>
  </si>
  <si>
    <t>Entraxe</t>
  </si>
  <si>
    <t>Longueur</t>
  </si>
  <si>
    <t>Largeur</t>
  </si>
  <si>
    <t>Hauteur</t>
  </si>
  <si>
    <t>Volume (m3)</t>
  </si>
  <si>
    <t>Matériaux</t>
  </si>
  <si>
    <t>Masse volumique
(Kg/m3)</t>
  </si>
  <si>
    <t>Masse surfacique
(Kg/m2)</t>
  </si>
  <si>
    <t>Masse linéique
(Kg/m)</t>
  </si>
  <si>
    <t>Masse
(kg)</t>
  </si>
  <si>
    <t>Masse surfacique à considérer SdB
(kg/m2)</t>
  </si>
  <si>
    <t>Hypothèses</t>
  </si>
  <si>
    <t>Carrelage</t>
  </si>
  <si>
    <t>carrelage basique leroy merlin 60x60x9</t>
  </si>
  <si>
    <t>Ragréage</t>
  </si>
  <si>
    <t>Ragréage autonivelant</t>
  </si>
  <si>
    <t>Cegecol  superplan 5.5 à 1,5kg/m2/mm</t>
  </si>
  <si>
    <t>Chape légère XXs</t>
  </si>
  <si>
    <t>Chape légère fibrée</t>
  </si>
  <si>
    <t>Edilteco chape légère XXs (masse volumique corrigée apres réalisation par julien)</t>
  </si>
  <si>
    <t>OSB</t>
  </si>
  <si>
    <t>OSB3</t>
  </si>
  <si>
    <t>Solives</t>
  </si>
  <si>
    <t>Sapin</t>
  </si>
  <si>
    <t>8 bastaings 63 x 160 dans la salle de bain</t>
  </si>
  <si>
    <t>Isolant entre solives</t>
  </si>
  <si>
    <t>Laine de roche</t>
  </si>
  <si>
    <t>Roulrock de chez rockwool ep 200</t>
  </si>
  <si>
    <t>Isolant croisé sous solives</t>
  </si>
  <si>
    <t>Roulrock de chez rockwool ep 100</t>
  </si>
  <si>
    <t>Placo BA13</t>
  </si>
  <si>
    <t>Placoplatre BA13 9,3kg/m2 arrondi à 15 avec les suspentes et fourrures</t>
  </si>
  <si>
    <t>Charge permanente kg/m2</t>
  </si>
  <si>
    <t>Charge temporaire kg/m2</t>
  </si>
  <si>
    <t>2 personnes</t>
  </si>
  <si>
    <t>Charge maxi kg/m2</t>
  </si>
  <si>
    <t>Charge linéaire maxi kg/m</t>
  </si>
  <si>
    <t>Charge maxi par solive kg</t>
  </si>
  <si>
    <t>302 -- 661 si solives 65x150 et 394-791 si solives 65x165</t>
  </si>
  <si>
    <t>dimensionnement limite pour une poutre 65 x 150</t>
  </si>
  <si>
    <t>2eme étage</t>
  </si>
  <si>
    <t>Salle de bain</t>
  </si>
  <si>
    <t>dimensionnement OK pour une poutre 65x165</t>
  </si>
  <si>
    <t>Portée solives (m)</t>
  </si>
  <si>
    <t>Les solives font 60x155 à la mesure</t>
  </si>
  <si>
    <t>Longueur pièce (m)</t>
  </si>
  <si>
    <t>Surface (m2)</t>
  </si>
  <si>
    <t>Nombre de solives</t>
  </si>
  <si>
    <t>Nombre d'entraxes</t>
  </si>
  <si>
    <t>Entraxe moyen (m)</t>
  </si>
  <si>
    <t>Bande de chargement (m)</t>
  </si>
  <si>
    <t>Si on ajoute une baignoire elle portera sur 6 solives</t>
  </si>
  <si>
    <t>42,5 kg(baignoire)+195 kg (eau) = pour une baignoire de 1700x750</t>
  </si>
  <si>
    <t>baignoire surface(m2)</t>
  </si>
  <si>
    <t xml:space="preserve"> </t>
  </si>
  <si>
    <t>baignoire poids pleine 1 pers</t>
  </si>
  <si>
    <t>Poids réparti sur 6 solives</t>
  </si>
  <si>
    <t>charge maxi sur les 6 solives</t>
  </si>
  <si>
    <t>supérieur à 302 mais inférieur à 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</si>
</sst>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Border="1"/>
    <xf numFmtId="4" fontId="0" fillId="0" borderId="0" xfId="1" applyNumberFormat="1" applyFont="1" applyBorder="1"/>
    <xf numFmtId="3" fontId="0" fillId="0" borderId="3" xfId="1" applyNumberFormat="1" applyFont="1" applyBorder="1"/>
    <xf numFmtId="0" fontId="0" fillId="0" borderId="3" xfId="0" applyBorder="1"/>
    <xf numFmtId="1" fontId="0" fillId="0" borderId="0" xfId="0" applyNumberFormat="1"/>
    <xf numFmtId="3" fontId="0" fillId="0" borderId="4" xfId="1" applyNumberFormat="1" applyFont="1" applyBorder="1"/>
    <xf numFmtId="0" fontId="0" fillId="0" borderId="4" xfId="0" applyBorder="1"/>
    <xf numFmtId="0" fontId="0" fillId="0" borderId="0" xfId="0" applyFill="1" applyBorder="1"/>
    <xf numFmtId="1" fontId="0" fillId="0" borderId="0" xfId="0" applyNumberFormat="1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4" fontId="0" fillId="0" borderId="0" xfId="0" applyNumberFormat="1" applyFill="1" applyBorder="1"/>
    <xf numFmtId="4" fontId="0" fillId="0" borderId="0" xfId="1" applyNumberFormat="1" applyFont="1" applyFill="1" applyBorder="1"/>
    <xf numFmtId="3" fontId="0" fillId="0" borderId="4" xfId="1" applyNumberFormat="1" applyFont="1" applyFill="1" applyBorder="1"/>
    <xf numFmtId="0" fontId="0" fillId="0" borderId="5" xfId="0" applyFill="1" applyBorder="1"/>
    <xf numFmtId="1" fontId="0" fillId="0" borderId="5" xfId="0" applyNumberFormat="1" applyBorder="1"/>
    <xf numFmtId="164" fontId="0" fillId="0" borderId="5" xfId="0" applyNumberFormat="1" applyFill="1" applyBorder="1"/>
    <xf numFmtId="164" fontId="0" fillId="0" borderId="5" xfId="0" applyNumberFormat="1" applyBorder="1"/>
    <xf numFmtId="2" fontId="0" fillId="0" borderId="5" xfId="0" applyNumberFormat="1" applyBorder="1"/>
    <xf numFmtId="4" fontId="0" fillId="0" borderId="5" xfId="0" applyNumberFormat="1" applyBorder="1"/>
    <xf numFmtId="3" fontId="0" fillId="0" borderId="6" xfId="1" applyNumberFormat="1" applyFont="1" applyBorder="1"/>
    <xf numFmtId="0" fontId="0" fillId="0" borderId="6" xfId="0" applyBorder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Fill="1" applyBorder="1"/>
    <xf numFmtId="2" fontId="0" fillId="0" borderId="1" xfId="0" applyNumberFormat="1" applyFill="1" applyBorder="1"/>
    <xf numFmtId="4" fontId="0" fillId="0" borderId="1" xfId="0" applyNumberFormat="1" applyFill="1" applyBorder="1"/>
    <xf numFmtId="4" fontId="0" fillId="0" borderId="1" xfId="0" applyNumberFormat="1" applyBorder="1"/>
    <xf numFmtId="4" fontId="0" fillId="0" borderId="2" xfId="1" applyNumberFormat="1" applyFont="1" applyBorder="1"/>
    <xf numFmtId="0" fontId="0" fillId="0" borderId="2" xfId="0" applyBorder="1"/>
    <xf numFmtId="0" fontId="0" fillId="2" borderId="0" xfId="0" applyFill="1" applyBorder="1"/>
    <xf numFmtId="1" fontId="0" fillId="2" borderId="0" xfId="0" applyNumberFormat="1" applyFill="1" applyBorder="1"/>
    <xf numFmtId="164" fontId="0" fillId="2" borderId="0" xfId="0" applyNumberFormat="1" applyFill="1" applyBorder="1"/>
    <xf numFmtId="2" fontId="0" fillId="2" borderId="0" xfId="0" applyNumberFormat="1" applyFill="1" applyBorder="1"/>
    <xf numFmtId="4" fontId="0" fillId="2" borderId="0" xfId="0" applyNumberFormat="1" applyFill="1" applyBorder="1"/>
    <xf numFmtId="3" fontId="0" fillId="2" borderId="4" xfId="1" applyNumberFormat="1" applyFont="1" applyFill="1" applyBorder="1"/>
    <xf numFmtId="0" fontId="0" fillId="2" borderId="5" xfId="0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2" fontId="0" fillId="2" borderId="5" xfId="0" applyNumberFormat="1" applyFill="1" applyBorder="1"/>
    <xf numFmtId="4" fontId="0" fillId="2" borderId="5" xfId="0" applyNumberFormat="1" applyFill="1" applyBorder="1"/>
    <xf numFmtId="3" fontId="0" fillId="2" borderId="6" xfId="0" applyNumberFormat="1" applyFill="1" applyBorder="1"/>
    <xf numFmtId="2" fontId="0" fillId="0" borderId="0" xfId="0" applyNumberFormat="1"/>
    <xf numFmtId="3" fontId="0" fillId="0" borderId="0" xfId="0" applyNumberFormat="1"/>
    <xf numFmtId="0" fontId="0" fillId="2" borderId="7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0" fontId="0" fillId="2" borderId="8" xfId="0" applyFill="1" applyBorder="1"/>
    <xf numFmtId="3" fontId="0" fillId="2" borderId="8" xfId="0" applyNumberFormat="1" applyFill="1" applyBorder="1"/>
    <xf numFmtId="3" fontId="0" fillId="2" borderId="3" xfId="0" applyNumberFormat="1" applyFill="1" applyBorder="1"/>
    <xf numFmtId="0" fontId="0" fillId="2" borderId="9" xfId="0" applyFill="1" applyBorder="1"/>
    <xf numFmtId="3" fontId="0" fillId="2" borderId="5" xfId="0" applyNumberFormat="1" applyFill="1" applyBorder="1"/>
    <xf numFmtId="3" fontId="2" fillId="0" borderId="0" xfId="0" applyNumberFormat="1" applyFont="1"/>
    <xf numFmtId="3" fontId="5" fillId="0" borderId="0" xfId="0" applyNumberFormat="1" applyFont="1"/>
    <xf numFmtId="1" fontId="0" fillId="0" borderId="0" xfId="0" applyNumberFormat="1" applyAlignment="1"/>
    <xf numFmtId="3" fontId="0" fillId="3" borderId="0" xfId="0" applyNumberFormat="1" applyFill="1"/>
    <xf numFmtId="0" fontId="0" fillId="3" borderId="0" xfId="0" applyFill="1"/>
    <xf numFmtId="2" fontId="0" fillId="0" borderId="0" xfId="0" applyNumberFormat="1" applyAlignment="1"/>
    <xf numFmtId="2" fontId="0" fillId="0" borderId="0" xfId="1" applyNumberFormat="1" applyFont="1" applyAlignment="1"/>
    <xf numFmtId="1" fontId="0" fillId="3" borderId="0" xfId="0" applyNumberFormat="1" applyFill="1"/>
    <xf numFmtId="2" fontId="0" fillId="3" borderId="0" xfId="0" applyNumberFormat="1" applyFill="1"/>
    <xf numFmtId="1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>
      <selection activeCell="L32" sqref="L32"/>
    </sheetView>
  </sheetViews>
  <sheetFormatPr baseColWidth="10" defaultRowHeight="15" x14ac:dyDescent="0.25"/>
  <cols>
    <col min="1" max="1" width="32.42578125" customWidth="1"/>
    <col min="2" max="2" width="11.42578125" style="15"/>
    <col min="3" max="5" width="11.42578125" style="53"/>
    <col min="6" max="6" width="12.5703125" style="53" bestFit="1" customWidth="1"/>
    <col min="7" max="7" width="24.42578125" customWidth="1"/>
    <col min="8" max="9" width="13.42578125" style="54" customWidth="1"/>
    <col min="10" max="11" width="11" style="54" customWidth="1"/>
    <col min="12" max="12" width="20.5703125" style="54" customWidth="1"/>
    <col min="13" max="13" width="76.140625" customWidth="1"/>
  </cols>
  <sheetData>
    <row r="1" spans="1:16" s="6" customFormat="1" ht="48.75" customHeight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</row>
    <row r="2" spans="1:16" x14ac:dyDescent="0.25">
      <c r="A2" s="7" t="s">
        <v>13</v>
      </c>
      <c r="B2" s="8"/>
      <c r="C2" s="9">
        <v>0.6</v>
      </c>
      <c r="D2" s="9">
        <v>0.6</v>
      </c>
      <c r="E2" s="9">
        <v>8.9999999999999993E-3</v>
      </c>
      <c r="F2" s="10">
        <f>E2*D2*C2</f>
        <v>3.2399999999999994E-3</v>
      </c>
      <c r="G2" s="7" t="s">
        <v>13</v>
      </c>
      <c r="H2" s="11">
        <f>I2/E2</f>
        <v>2469.1358024691363</v>
      </c>
      <c r="I2" s="11">
        <f>J2/D2</f>
        <v>22.222222222222225</v>
      </c>
      <c r="J2" s="12">
        <f>K2/C2</f>
        <v>13.333333333333334</v>
      </c>
      <c r="K2" s="11">
        <v>8</v>
      </c>
      <c r="L2" s="13">
        <f>I2</f>
        <v>22.222222222222225</v>
      </c>
      <c r="M2" s="14" t="s">
        <v>14</v>
      </c>
      <c r="O2" s="15"/>
      <c r="P2" s="15"/>
    </row>
    <row r="3" spans="1:16" x14ac:dyDescent="0.25">
      <c r="A3" s="7" t="s">
        <v>15</v>
      </c>
      <c r="B3" s="8"/>
      <c r="C3" s="9">
        <v>3</v>
      </c>
      <c r="D3" s="9">
        <v>6.75</v>
      </c>
      <c r="E3" s="9">
        <v>5.0000000000000001E-3</v>
      </c>
      <c r="F3" s="10">
        <f>E3*D3*C3</f>
        <v>0.10125000000000001</v>
      </c>
      <c r="G3" s="7" t="s">
        <v>16</v>
      </c>
      <c r="H3" s="11">
        <v>1500</v>
      </c>
      <c r="I3" s="11">
        <f>H3*E3</f>
        <v>7.5</v>
      </c>
      <c r="J3" s="12">
        <f>I3*D3</f>
        <v>50.625</v>
      </c>
      <c r="K3" s="11">
        <f>J3*C3</f>
        <v>151.875</v>
      </c>
      <c r="L3" s="16">
        <f>I3</f>
        <v>7.5</v>
      </c>
      <c r="M3" s="17" t="s">
        <v>17</v>
      </c>
      <c r="O3" s="15"/>
      <c r="P3" s="15"/>
    </row>
    <row r="4" spans="1:16" x14ac:dyDescent="0.25">
      <c r="A4" s="18" t="s">
        <v>18</v>
      </c>
      <c r="B4" s="19"/>
      <c r="C4" s="20">
        <v>3</v>
      </c>
      <c r="D4" s="20">
        <v>6.75</v>
      </c>
      <c r="E4" s="20">
        <v>0.05</v>
      </c>
      <c r="F4" s="21">
        <f>E4*D4*C4</f>
        <v>1.0125000000000002</v>
      </c>
      <c r="G4" s="18" t="s">
        <v>19</v>
      </c>
      <c r="H4" s="22">
        <v>1338</v>
      </c>
      <c r="I4" s="22">
        <f>H4*E4</f>
        <v>66.900000000000006</v>
      </c>
      <c r="J4" s="23">
        <f>I4*D4</f>
        <v>451.57500000000005</v>
      </c>
      <c r="K4" s="22">
        <f>J4*C4</f>
        <v>1354.7250000000001</v>
      </c>
      <c r="L4" s="24">
        <f>I4</f>
        <v>66.900000000000006</v>
      </c>
      <c r="M4" s="17" t="s">
        <v>20</v>
      </c>
      <c r="O4" s="15"/>
      <c r="P4" s="15"/>
    </row>
    <row r="5" spans="1:16" x14ac:dyDescent="0.25">
      <c r="A5" s="18" t="s">
        <v>21</v>
      </c>
      <c r="B5" s="8"/>
      <c r="C5" s="9">
        <v>2.5</v>
      </c>
      <c r="D5" s="9">
        <v>0.67500000000000004</v>
      </c>
      <c r="E5" s="9">
        <v>2.1999999999999999E-2</v>
      </c>
      <c r="F5" s="10">
        <f>E5*D5*C5</f>
        <v>3.7124999999999998E-2</v>
      </c>
      <c r="G5" s="7" t="s">
        <v>22</v>
      </c>
      <c r="H5" s="11">
        <v>640</v>
      </c>
      <c r="I5" s="11">
        <f>H5*E5</f>
        <v>14.079999999999998</v>
      </c>
      <c r="J5" s="12">
        <f>I5*D5</f>
        <v>9.5039999999999996</v>
      </c>
      <c r="K5" s="11">
        <f>J5*C5</f>
        <v>23.759999999999998</v>
      </c>
      <c r="L5" s="16">
        <f>I5</f>
        <v>14.079999999999998</v>
      </c>
      <c r="M5" s="17"/>
      <c r="O5" s="15"/>
      <c r="P5" s="15"/>
    </row>
    <row r="6" spans="1:16" x14ac:dyDescent="0.25">
      <c r="A6" s="7" t="s">
        <v>23</v>
      </c>
      <c r="B6" s="10">
        <f>B24</f>
        <v>0.35526315789473684</v>
      </c>
      <c r="C6" s="9">
        <v>3</v>
      </c>
      <c r="D6" s="9">
        <v>0.06</v>
      </c>
      <c r="E6" s="9">
        <v>0.155</v>
      </c>
      <c r="F6" s="10">
        <f>E6*D6*C6</f>
        <v>2.7899999999999998E-2</v>
      </c>
      <c r="G6" s="7" t="s">
        <v>24</v>
      </c>
      <c r="H6" s="11">
        <v>645</v>
      </c>
      <c r="I6" s="11">
        <f>H6*E6</f>
        <v>99.974999999999994</v>
      </c>
      <c r="J6" s="12">
        <f>I6*D6</f>
        <v>5.9984999999999991</v>
      </c>
      <c r="K6" s="11">
        <f>J6*C6</f>
        <v>17.995499999999996</v>
      </c>
      <c r="L6" s="16">
        <f>8*K6/8</f>
        <v>17.995499999999996</v>
      </c>
      <c r="M6" s="17" t="s">
        <v>25</v>
      </c>
      <c r="O6" s="15"/>
      <c r="P6" s="15"/>
    </row>
    <row r="7" spans="1:16" x14ac:dyDescent="0.25">
      <c r="A7" s="7" t="s">
        <v>26</v>
      </c>
      <c r="B7" s="8"/>
      <c r="C7" s="9">
        <v>3</v>
      </c>
      <c r="D7" s="20">
        <f>B6</f>
        <v>0.35526315789473684</v>
      </c>
      <c r="E7" s="9">
        <v>0.2</v>
      </c>
      <c r="F7" s="10">
        <f>E7*D7*C7</f>
        <v>0.2131578947368421</v>
      </c>
      <c r="G7" s="18" t="s">
        <v>27</v>
      </c>
      <c r="H7" s="11">
        <v>25</v>
      </c>
      <c r="I7" s="11">
        <f>H7*E7</f>
        <v>5</v>
      </c>
      <c r="J7" s="11"/>
      <c r="K7" s="11"/>
      <c r="L7" s="16">
        <f>I7</f>
        <v>5</v>
      </c>
      <c r="M7" s="17" t="s">
        <v>28</v>
      </c>
      <c r="O7" s="15"/>
      <c r="P7" s="15"/>
    </row>
    <row r="8" spans="1:16" x14ac:dyDescent="0.25">
      <c r="A8" s="18" t="s">
        <v>29</v>
      </c>
      <c r="B8" s="8"/>
      <c r="C8" s="20">
        <v>6.75</v>
      </c>
      <c r="D8" s="20">
        <v>1.2</v>
      </c>
      <c r="E8" s="9">
        <v>0.1</v>
      </c>
      <c r="F8" s="10">
        <f>E8*D8*C8</f>
        <v>0.80999999999999994</v>
      </c>
      <c r="G8" s="18" t="s">
        <v>27</v>
      </c>
      <c r="H8" s="11">
        <v>25</v>
      </c>
      <c r="I8" s="11">
        <f>H8*E8</f>
        <v>2.5</v>
      </c>
      <c r="J8" s="11"/>
      <c r="K8" s="11"/>
      <c r="L8" s="16">
        <f>I8</f>
        <v>2.5</v>
      </c>
      <c r="M8" s="17" t="s">
        <v>30</v>
      </c>
      <c r="O8" s="15"/>
      <c r="P8" s="15"/>
    </row>
    <row r="9" spans="1:16" ht="15.75" thickBot="1" x14ac:dyDescent="0.3">
      <c r="A9" s="25" t="s">
        <v>31</v>
      </c>
      <c r="B9" s="26"/>
      <c r="C9" s="27">
        <v>7</v>
      </c>
      <c r="D9" s="27">
        <v>3</v>
      </c>
      <c r="E9" s="28">
        <v>1.2999999999999999E-2</v>
      </c>
      <c r="F9" s="29">
        <f>E9*D9*C9</f>
        <v>0.27300000000000002</v>
      </c>
      <c r="G9" s="25" t="s">
        <v>31</v>
      </c>
      <c r="H9" s="30"/>
      <c r="I9" s="30">
        <v>9.3000000000000007</v>
      </c>
      <c r="J9" s="30"/>
      <c r="K9" s="30"/>
      <c r="L9" s="31">
        <f>15</f>
        <v>15</v>
      </c>
      <c r="M9" s="32" t="s">
        <v>32</v>
      </c>
      <c r="O9" s="15"/>
      <c r="P9" s="15"/>
    </row>
    <row r="10" spans="1:16" ht="15.75" thickBot="1" x14ac:dyDescent="0.3">
      <c r="A10" s="33"/>
      <c r="B10" s="34"/>
      <c r="C10" s="35"/>
      <c r="D10" s="35"/>
      <c r="E10" s="35"/>
      <c r="F10" s="36"/>
      <c r="G10" s="33"/>
      <c r="H10" s="37"/>
      <c r="I10" s="38"/>
      <c r="J10" s="38"/>
      <c r="K10" s="38"/>
      <c r="L10" s="39"/>
      <c r="M10" s="40"/>
    </row>
    <row r="11" spans="1:16" x14ac:dyDescent="0.25">
      <c r="A11" s="41" t="s">
        <v>33</v>
      </c>
      <c r="B11" s="42"/>
      <c r="C11" s="43"/>
      <c r="D11" s="43"/>
      <c r="E11" s="43"/>
      <c r="F11" s="44"/>
      <c r="G11" s="41"/>
      <c r="H11" s="45"/>
      <c r="I11" s="45"/>
      <c r="J11" s="45"/>
      <c r="K11" s="45"/>
      <c r="L11" s="46">
        <f>SUM(L2:L9)</f>
        <v>151.19772222222224</v>
      </c>
      <c r="M11" s="17"/>
    </row>
    <row r="12" spans="1:16" x14ac:dyDescent="0.25">
      <c r="A12" s="41" t="s">
        <v>34</v>
      </c>
      <c r="B12" s="42"/>
      <c r="C12" s="43"/>
      <c r="D12" s="43"/>
      <c r="E12" s="43"/>
      <c r="F12" s="44"/>
      <c r="G12" s="41"/>
      <c r="H12" s="45"/>
      <c r="I12" s="45"/>
      <c r="J12" s="45"/>
      <c r="K12" s="45"/>
      <c r="L12" s="46">
        <v>150</v>
      </c>
      <c r="M12" s="17" t="s">
        <v>35</v>
      </c>
    </row>
    <row r="13" spans="1:16" ht="15.75" thickBot="1" x14ac:dyDescent="0.3">
      <c r="A13" s="47" t="s">
        <v>36</v>
      </c>
      <c r="B13" s="48"/>
      <c r="C13" s="49"/>
      <c r="D13" s="49"/>
      <c r="E13" s="49"/>
      <c r="F13" s="50"/>
      <c r="G13" s="47"/>
      <c r="H13" s="51"/>
      <c r="I13" s="51"/>
      <c r="J13" s="51"/>
      <c r="K13" s="51"/>
      <c r="L13" s="52">
        <f>1*L11+1*L12</f>
        <v>301.19772222222224</v>
      </c>
      <c r="M13" s="32"/>
    </row>
    <row r="14" spans="1:16" ht="15.75" thickBot="1" x14ac:dyDescent="0.3"/>
    <row r="15" spans="1:16" x14ac:dyDescent="0.25">
      <c r="A15" s="55" t="s">
        <v>37</v>
      </c>
      <c r="B15" s="56"/>
      <c r="C15" s="57"/>
      <c r="D15" s="57"/>
      <c r="E15" s="57"/>
      <c r="F15" s="57"/>
      <c r="G15" s="58"/>
      <c r="H15" s="59"/>
      <c r="I15" s="59"/>
      <c r="J15" s="59"/>
      <c r="K15" s="59"/>
      <c r="L15" s="60">
        <f>L13*B24</f>
        <v>107.00445394736843</v>
      </c>
    </row>
    <row r="16" spans="1:16" ht="15.75" thickBot="1" x14ac:dyDescent="0.3">
      <c r="A16" s="61" t="s">
        <v>38</v>
      </c>
      <c r="B16" s="48"/>
      <c r="C16" s="50"/>
      <c r="D16" s="50"/>
      <c r="E16" s="50"/>
      <c r="F16" s="50"/>
      <c r="G16" s="47"/>
      <c r="H16" s="62"/>
      <c r="I16" s="62"/>
      <c r="J16" s="62"/>
      <c r="K16" s="62"/>
      <c r="L16" s="52">
        <f>L15*B19</f>
        <v>321.01336184210527</v>
      </c>
      <c r="M16" t="s">
        <v>39</v>
      </c>
    </row>
    <row r="17" spans="1:13" x14ac:dyDescent="0.25">
      <c r="L17" s="63" t="s">
        <v>40</v>
      </c>
    </row>
    <row r="18" spans="1:13" x14ac:dyDescent="0.25">
      <c r="B18" s="15" t="s">
        <v>41</v>
      </c>
      <c r="C18" s="53" t="s">
        <v>42</v>
      </c>
      <c r="L18" s="64" t="s">
        <v>43</v>
      </c>
    </row>
    <row r="19" spans="1:13" x14ac:dyDescent="0.25">
      <c r="A19" s="18" t="s">
        <v>44</v>
      </c>
      <c r="B19" s="65">
        <v>3</v>
      </c>
      <c r="C19" s="65">
        <v>3</v>
      </c>
      <c r="L19" s="66" t="s">
        <v>45</v>
      </c>
      <c r="M19" s="67"/>
    </row>
    <row r="20" spans="1:13" x14ac:dyDescent="0.25">
      <c r="A20" t="s">
        <v>46</v>
      </c>
      <c r="B20" s="68">
        <v>6.75</v>
      </c>
      <c r="C20" s="68">
        <v>2.68</v>
      </c>
    </row>
    <row r="21" spans="1:13" x14ac:dyDescent="0.25">
      <c r="A21" t="s">
        <v>47</v>
      </c>
      <c r="B21" s="68">
        <f>B19*B20</f>
        <v>20.25</v>
      </c>
      <c r="C21" s="68">
        <f>C19*C20</f>
        <v>8.0400000000000009</v>
      </c>
    </row>
    <row r="22" spans="1:13" x14ac:dyDescent="0.25">
      <c r="A22" t="s">
        <v>48</v>
      </c>
      <c r="B22" s="65">
        <v>20</v>
      </c>
      <c r="C22" s="65">
        <v>8</v>
      </c>
    </row>
    <row r="23" spans="1:13" x14ac:dyDescent="0.25">
      <c r="A23" t="s">
        <v>49</v>
      </c>
      <c r="B23" s="65">
        <v>19</v>
      </c>
      <c r="C23" s="65">
        <v>7</v>
      </c>
    </row>
    <row r="24" spans="1:13" x14ac:dyDescent="0.25">
      <c r="A24" t="s">
        <v>50</v>
      </c>
      <c r="B24" s="69">
        <f>B20/B23</f>
        <v>0.35526315789473684</v>
      </c>
      <c r="C24" s="69">
        <f>C20/C23</f>
        <v>0.3828571428571429</v>
      </c>
    </row>
    <row r="25" spans="1:13" x14ac:dyDescent="0.25">
      <c r="A25" t="s">
        <v>51</v>
      </c>
      <c r="B25" s="68">
        <f>B19*B24</f>
        <v>1.0657894736842106</v>
      </c>
      <c r="C25" s="68">
        <f>C19*C24</f>
        <v>1.1485714285714286</v>
      </c>
    </row>
    <row r="27" spans="1:13" x14ac:dyDescent="0.25">
      <c r="A27" s="67" t="s">
        <v>52</v>
      </c>
      <c r="B27" s="70"/>
      <c r="C27" s="71"/>
    </row>
    <row r="28" spans="1:13" x14ac:dyDescent="0.25">
      <c r="A28" t="s">
        <v>53</v>
      </c>
    </row>
    <row r="29" spans="1:13" x14ac:dyDescent="0.25">
      <c r="A29" t="s">
        <v>54</v>
      </c>
      <c r="B29" s="53">
        <f>1.75*0.7</f>
        <v>1.2249999999999999</v>
      </c>
      <c r="C29" s="53" t="s">
        <v>55</v>
      </c>
    </row>
    <row r="30" spans="1:13" x14ac:dyDescent="0.25">
      <c r="A30" t="s">
        <v>56</v>
      </c>
      <c r="B30" s="15">
        <f>42.5+195</f>
        <v>237.5</v>
      </c>
    </row>
    <row r="31" spans="1:13" x14ac:dyDescent="0.25">
      <c r="A31" t="s">
        <v>57</v>
      </c>
      <c r="B31" s="15">
        <f>B30/6</f>
        <v>39.583333333333336</v>
      </c>
    </row>
    <row r="33" spans="1:2" x14ac:dyDescent="0.25">
      <c r="A33" s="67" t="s">
        <v>58</v>
      </c>
      <c r="B33" s="70">
        <f>L16+B31</f>
        <v>360.59669517543858</v>
      </c>
    </row>
    <row r="34" spans="1:2" x14ac:dyDescent="0.25">
      <c r="B34" s="72" t="s">
        <v>59</v>
      </c>
    </row>
  </sheetData>
  <pageMargins left="0.25" right="0.25" top="0.75" bottom="0.75" header="0.3" footer="0.3"/>
  <pageSetup paperSize="9" scale="46" orientation="landscape" r:id="rId1"/>
  <colBreaks count="1" manualBreakCount="1">
    <brk id="15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Solivage</vt:lpstr>
      <vt:lpstr>Solivage!Zone_d_impression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deschamp</dc:creator>
  <cp:lastModifiedBy>julien deschamp</cp:lastModifiedBy>
  <dcterms:created xsi:type="dcterms:W3CDTF">2020-04-29T16:28:59Z</dcterms:created>
  <dcterms:modified xsi:type="dcterms:W3CDTF">2020-04-29T16:29:28Z</dcterms:modified>
</cp:coreProperties>
</file>