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410150T\Desktop\"/>
    </mc:Choice>
  </mc:AlternateContent>
  <xr:revisionPtr revIDLastSave="0" documentId="13_ncr:1_{E61904D2-09E8-4697-ABFC-83666C77B03A}" xr6:coauthVersionLast="44" xr6:coauthVersionMax="44" xr10:uidLastSave="{00000000-0000-0000-0000-000000000000}"/>
  <bookViews>
    <workbookView xWindow="-120" yWindow="-120" windowWidth="20730" windowHeight="11160" xr2:uid="{ECA76BC1-757F-47BE-9793-EC9CC493330F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D5" i="1"/>
  <c r="D20" i="1"/>
  <c r="D19" i="1"/>
  <c r="D3" i="1"/>
  <c r="G5" i="1"/>
  <c r="F5" i="1"/>
  <c r="D21" i="1"/>
  <c r="D22" i="1"/>
  <c r="D7" i="1"/>
  <c r="F22" i="1" l="1"/>
  <c r="F20" i="1"/>
  <c r="F21" i="1"/>
  <c r="F19" i="1"/>
  <c r="D6" i="1"/>
  <c r="E21" i="1" l="1"/>
  <c r="G21" i="1" s="1"/>
  <c r="F6" i="1"/>
  <c r="E20" i="1"/>
  <c r="G20" i="1" s="1"/>
  <c r="E19" i="1"/>
  <c r="G19" i="1" s="1"/>
  <c r="E22" i="1"/>
  <c r="G22" i="1" s="1"/>
</calcChain>
</file>

<file path=xl/sharedStrings.xml><?xml version="1.0" encoding="utf-8"?>
<sst xmlns="http://schemas.openxmlformats.org/spreadsheetml/2006/main" count="39" uniqueCount="32">
  <si>
    <t>Produit</t>
  </si>
  <si>
    <t>Fibre de bois souple</t>
  </si>
  <si>
    <t>Densité (KG/m3)</t>
  </si>
  <si>
    <t>épaisseur (mm)</t>
  </si>
  <si>
    <t>Charge au m2 (kg / m2)</t>
  </si>
  <si>
    <t>Fibre de bois rigide</t>
  </si>
  <si>
    <t>Trio</t>
  </si>
  <si>
    <t>Fermacell</t>
  </si>
  <si>
    <t>Structure métallique</t>
  </si>
  <si>
    <t>Tuiles</t>
  </si>
  <si>
    <t>Charges temporaires</t>
  </si>
  <si>
    <t>Charges permanentes</t>
  </si>
  <si>
    <t>Zone B</t>
  </si>
  <si>
    <t>Majoration altitude</t>
  </si>
  <si>
    <t>Charges admissibles</t>
  </si>
  <si>
    <t>Panne</t>
  </si>
  <si>
    <t>Chevron</t>
  </si>
  <si>
    <t>Entraxe (m)</t>
  </si>
  <si>
    <t>Portée (m)</t>
  </si>
  <si>
    <t>Surface (m²)</t>
  </si>
  <si>
    <t>Charges temporaires projetées</t>
  </si>
  <si>
    <t>Charges permanentes projetées</t>
  </si>
  <si>
    <t>Cos(x)</t>
  </si>
  <si>
    <t>Hypothénuse</t>
  </si>
  <si>
    <t>Ep. Existante (cm)</t>
  </si>
  <si>
    <t>Largeur existante (cm)</t>
  </si>
  <si>
    <t>Charge admissible existante</t>
  </si>
  <si>
    <t>Charge admissible supportée</t>
  </si>
  <si>
    <t>Ep. cible (cm)</t>
  </si>
  <si>
    <t>Largeur cible (cm)</t>
  </si>
  <si>
    <t>NC</t>
  </si>
  <si>
    <t>Portée cible (cm)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</si>
</sst>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" fontId="0" fillId="0" borderId="0" xfId="0" applyNumberFormat="1"/>
    <xf numFmtId="1" fontId="1" fillId="0" borderId="0" xfId="0" applyNumberFormat="1" applyFont="1"/>
    <xf numFmtId="164" fontId="0" fillId="0" borderId="0" xfId="0" applyNumberFormat="1"/>
    <xf numFmtId="2" fontId="0" fillId="0" borderId="0" xfId="0" applyNumberFormat="1"/>
    <xf numFmtId="0" fontId="1" fillId="0" borderId="0" xfId="0" applyFont="1"/>
    <xf numFmtId="1" fontId="2" fillId="0" borderId="0" xfId="0" applyNumberFormat="1" applyFont="1"/>
  </cellXfs>
  <cellStyles count="1">
    <cellStyle name="Normal" xfId="0" builtinId="0"/>
  </cellStyles>
  <dxfs count="6"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64" formatCode="0.0"/>
    </dxf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C5FCAB8-1B25-4BBF-807A-CAFC43478737}" name="Tableau1" displayName="Tableau1" ref="A2:D12" totalsRowShown="0">
  <autoFilter ref="A2:D12" xr:uid="{945267A9-99B6-4CC0-A38F-3E31E995A3FE}"/>
  <tableColumns count="4">
    <tableColumn id="1" xr3:uid="{E93F15D6-807F-4061-A929-800C31E0457E}" name="Produit"/>
    <tableColumn id="2" xr3:uid="{91563DC1-E23D-4B66-9E13-7D8EB292FCEB}" name="Densité (KG/m3)"/>
    <tableColumn id="3" xr3:uid="{7A620EC1-C781-40DB-9FAF-4F55B4F385C7}" name="épaisseur (mm)"/>
    <tableColumn id="4" xr3:uid="{C4066478-9A20-41CD-8CEB-5220A0F891B7}" name="Charge au m2 (kg / m2)" dataDxfId="5">
      <calculatedColumnFormula>B3*C3/1000</calculatedColumn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E9CFFA1-A3F8-4061-8B25-FAADD9A5FEDF}" name="Tableau2" displayName="Tableau2" ref="A17:M22" totalsRowShown="0">
  <autoFilter ref="A17:M22" xr:uid="{9697C01B-0101-46B6-96F9-096B86F30407}"/>
  <tableColumns count="13">
    <tableColumn id="1" xr3:uid="{9DB16326-CA17-4A74-A566-BB97851BAF06}" name="Charges admissibles"/>
    <tableColumn id="2" xr3:uid="{6A052E36-C667-4347-8FAA-C42A5E0CE34A}" name="Entraxe (m)"/>
    <tableColumn id="3" xr3:uid="{241C0C94-5B86-459E-B879-08E7DF72CD8B}" name="Portée (m)"/>
    <tableColumn id="4" xr3:uid="{D36EB796-F8DD-4CAA-8974-8CE8953F4168}" name="Surface (m²)" dataDxfId="4">
      <calculatedColumnFormula>B18*C18</calculatedColumnFormula>
    </tableColumn>
    <tableColumn id="5" xr3:uid="{6C57AC04-D5A5-4DB7-B581-235648A7FCF7}" name="Charges permanentes projetées" dataDxfId="3"/>
    <tableColumn id="6" xr3:uid="{E3F540A4-B902-45B1-9AD0-19065727F268}" name="Charges temporaires projetées" dataDxfId="2"/>
    <tableColumn id="7" xr3:uid="{BAB761D4-1A48-44A1-B309-5FC12059B912}" name="Charge admissible existante" dataDxfId="1">
      <calculatedColumnFormula>D18*(E18+F18)</calculatedColumnFormula>
    </tableColumn>
    <tableColumn id="8" xr3:uid="{5CFF9FEB-1655-472C-A27A-23BEE4BE1051}" name="Charge admissible supportée" dataDxfId="0"/>
    <tableColumn id="9" xr3:uid="{78D90A3F-A2F6-4290-A6D0-00B1B710DBF0}" name="Ep. Existante (cm)"/>
    <tableColumn id="10" xr3:uid="{C74D78B6-BD51-41AC-B802-50717296A4C4}" name="Largeur existante (cm)"/>
    <tableColumn id="11" xr3:uid="{81A8B656-0C3D-4471-8A5D-4EDD5E93B283}" name="Ep. cible (cm)"/>
    <tableColumn id="12" xr3:uid="{AE424BE7-18A5-413A-918F-CB8EFAB09B93}" name="Largeur cible (cm)"/>
    <tableColumn id="13" xr3:uid="{9F6FF4D1-28D5-4F7B-8594-0CF789241CB1}" name="Portée cible (cm)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19D99-1738-49A5-BEF5-510A9BB27385}">
  <dimension ref="A1:M22"/>
  <sheetViews>
    <sheetView tabSelected="1" workbookViewId="0"/>
  </sheetViews>
  <sheetFormatPr baseColWidth="10" defaultRowHeight="15" x14ac:dyDescent="0.25"/>
  <cols>
    <col min="1" max="1" width="28.42578125" bestFit="1" customWidth="1"/>
    <col min="2" max="2" width="17.85546875" customWidth="1"/>
    <col min="3" max="3" width="17" customWidth="1"/>
    <col min="4" max="4" width="23.28515625" customWidth="1"/>
    <col min="5" max="5" width="31.42578125" customWidth="1"/>
    <col min="6" max="6" width="30.42578125" customWidth="1"/>
    <col min="7" max="7" width="28" customWidth="1"/>
    <col min="8" max="8" width="28.85546875" customWidth="1"/>
    <col min="9" max="9" width="18.85546875" customWidth="1"/>
    <col min="10" max="10" width="22.85546875" customWidth="1"/>
    <col min="11" max="11" width="15" customWidth="1"/>
    <col min="12" max="12" width="18.85546875" customWidth="1"/>
    <col min="13" max="13" width="18.28515625" customWidth="1"/>
  </cols>
  <sheetData>
    <row r="1" spans="1:7" x14ac:dyDescent="0.25">
      <c r="D1" s="2"/>
    </row>
    <row r="2" spans="1:7" x14ac:dyDescent="0.25">
      <c r="A2" t="s">
        <v>0</v>
      </c>
      <c r="B2" t="s">
        <v>2</v>
      </c>
      <c r="C2" t="s">
        <v>3</v>
      </c>
      <c r="D2" t="s">
        <v>4</v>
      </c>
    </row>
    <row r="3" spans="1:7" x14ac:dyDescent="0.25">
      <c r="A3" s="5" t="s">
        <v>10</v>
      </c>
      <c r="D3" s="5">
        <f>SUM(D4:D5)</f>
        <v>46.4</v>
      </c>
    </row>
    <row r="4" spans="1:7" x14ac:dyDescent="0.25">
      <c r="A4" t="s">
        <v>12</v>
      </c>
      <c r="D4">
        <v>45</v>
      </c>
      <c r="F4" t="s">
        <v>22</v>
      </c>
      <c r="G4" t="s">
        <v>23</v>
      </c>
    </row>
    <row r="5" spans="1:7" x14ac:dyDescent="0.25">
      <c r="A5" t="s">
        <v>13</v>
      </c>
      <c r="D5">
        <f>(214-200)/10</f>
        <v>1.4</v>
      </c>
      <c r="F5" s="4">
        <f>520/(SQRT((520*520+(590-70)*(590-70))))</f>
        <v>0.70710678118654746</v>
      </c>
      <c r="G5">
        <f>SQRT((520*520+(590-70)*(590-70)))</f>
        <v>735.39105243400945</v>
      </c>
    </row>
    <row r="6" spans="1:7" x14ac:dyDescent="0.25">
      <c r="A6" s="5" t="s">
        <v>11</v>
      </c>
      <c r="D6" s="2">
        <f>SUM(D7:D12)</f>
        <v>95.805000000000007</v>
      </c>
      <c r="F6" s="1">
        <f>F5*(D3+Tableau1[[#This Row],[Charge au m2 (kg / m2)]])</f>
        <v>100.55411981863298</v>
      </c>
    </row>
    <row r="7" spans="1:7" x14ac:dyDescent="0.25">
      <c r="A7" t="s">
        <v>9</v>
      </c>
      <c r="D7">
        <f>20*3.3</f>
        <v>66</v>
      </c>
    </row>
    <row r="8" spans="1:7" x14ac:dyDescent="0.25">
      <c r="A8" t="s">
        <v>1</v>
      </c>
      <c r="B8">
        <v>50</v>
      </c>
      <c r="C8">
        <v>80</v>
      </c>
      <c r="D8" s="1">
        <f>B8*C8/1000</f>
        <v>4</v>
      </c>
    </row>
    <row r="9" spans="1:7" x14ac:dyDescent="0.25">
      <c r="A9" t="s">
        <v>5</v>
      </c>
      <c r="B9">
        <v>140</v>
      </c>
      <c r="C9">
        <v>60</v>
      </c>
      <c r="D9" s="1">
        <f>B9*C9/1000</f>
        <v>8.4</v>
      </c>
    </row>
    <row r="10" spans="1:7" x14ac:dyDescent="0.25">
      <c r="A10" t="s">
        <v>6</v>
      </c>
      <c r="B10">
        <v>30</v>
      </c>
      <c r="C10">
        <v>45</v>
      </c>
      <c r="D10" s="1">
        <f t="shared" ref="D10:D12" si="0">B10*C10/1000</f>
        <v>1.35</v>
      </c>
    </row>
    <row r="11" spans="1:7" x14ac:dyDescent="0.25">
      <c r="A11" t="s">
        <v>8</v>
      </c>
      <c r="B11">
        <v>0.42</v>
      </c>
      <c r="C11">
        <v>4</v>
      </c>
      <c r="D11" s="1">
        <f>B11*C11</f>
        <v>1.68</v>
      </c>
    </row>
    <row r="12" spans="1:7" x14ac:dyDescent="0.25">
      <c r="A12" t="s">
        <v>7</v>
      </c>
      <c r="B12">
        <v>1150</v>
      </c>
      <c r="C12">
        <v>12.5</v>
      </c>
      <c r="D12" s="1">
        <f t="shared" si="0"/>
        <v>14.375</v>
      </c>
    </row>
    <row r="17" spans="1:13" x14ac:dyDescent="0.25">
      <c r="A17" t="s">
        <v>14</v>
      </c>
      <c r="B17" t="s">
        <v>17</v>
      </c>
      <c r="C17" t="s">
        <v>18</v>
      </c>
      <c r="D17" t="s">
        <v>19</v>
      </c>
      <c r="E17" t="s">
        <v>21</v>
      </c>
      <c r="F17" t="s">
        <v>20</v>
      </c>
      <c r="G17" t="s">
        <v>26</v>
      </c>
      <c r="H17" t="s">
        <v>27</v>
      </c>
      <c r="I17" t="s">
        <v>24</v>
      </c>
      <c r="J17" t="s">
        <v>25</v>
      </c>
      <c r="K17" t="s">
        <v>28</v>
      </c>
      <c r="L17" t="s">
        <v>29</v>
      </c>
      <c r="M17" t="s">
        <v>31</v>
      </c>
    </row>
    <row r="19" spans="1:13" x14ac:dyDescent="0.25">
      <c r="A19" t="s">
        <v>15</v>
      </c>
      <c r="B19">
        <v>1.95</v>
      </c>
      <c r="C19">
        <v>1.35</v>
      </c>
      <c r="D19" s="3">
        <f t="shared" ref="D19:D20" si="1">B19*C19</f>
        <v>2.6325000000000003</v>
      </c>
      <c r="E19" s="1">
        <f>D6*F5</f>
        <v>67.744365171577186</v>
      </c>
      <c r="F19" s="1">
        <f>D3*F5</f>
        <v>32.809754647055804</v>
      </c>
      <c r="G19" s="1">
        <f t="shared" ref="G19:G20" si="2">D19*(E19+F19)</f>
        <v>264.70872042255138</v>
      </c>
      <c r="H19" s="1">
        <v>2172</v>
      </c>
      <c r="I19">
        <v>18.5</v>
      </c>
      <c r="J19">
        <v>6.5</v>
      </c>
      <c r="K19" t="s">
        <v>30</v>
      </c>
      <c r="L19" t="s">
        <v>30</v>
      </c>
    </row>
    <row r="20" spans="1:13" x14ac:dyDescent="0.25">
      <c r="A20" t="s">
        <v>15</v>
      </c>
      <c r="B20">
        <v>1.95</v>
      </c>
      <c r="C20">
        <v>2.5</v>
      </c>
      <c r="D20" s="3">
        <f t="shared" si="1"/>
        <v>4.875</v>
      </c>
      <c r="E20" s="1">
        <f>D6*F5</f>
        <v>67.744365171577186</v>
      </c>
      <c r="F20" s="1">
        <f>D3*F5</f>
        <v>32.809754647055804</v>
      </c>
      <c r="G20" s="1">
        <f t="shared" si="2"/>
        <v>490.20133411583578</v>
      </c>
      <c r="H20" s="1">
        <v>889</v>
      </c>
      <c r="I20">
        <v>18.5</v>
      </c>
      <c r="J20">
        <v>6.5</v>
      </c>
      <c r="K20" t="s">
        <v>30</v>
      </c>
      <c r="L20" t="s">
        <v>30</v>
      </c>
    </row>
    <row r="21" spans="1:13" x14ac:dyDescent="0.25">
      <c r="A21" t="s">
        <v>15</v>
      </c>
      <c r="B21">
        <v>1.95</v>
      </c>
      <c r="C21">
        <v>3.4</v>
      </c>
      <c r="D21" s="3">
        <f>B21*C21</f>
        <v>6.63</v>
      </c>
      <c r="E21" s="1">
        <f>D6*F5</f>
        <v>67.744365171577186</v>
      </c>
      <c r="F21" s="1">
        <f>D3*F5</f>
        <v>32.809754647055804</v>
      </c>
      <c r="G21" s="6">
        <f>D21*(E21+F21)</f>
        <v>666.67381439753672</v>
      </c>
      <c r="H21" s="6">
        <v>471</v>
      </c>
      <c r="I21">
        <v>18.5</v>
      </c>
      <c r="J21">
        <v>6.5</v>
      </c>
      <c r="K21">
        <v>17</v>
      </c>
      <c r="L21">
        <v>6</v>
      </c>
      <c r="M21">
        <v>350</v>
      </c>
    </row>
    <row r="22" spans="1:13" x14ac:dyDescent="0.25">
      <c r="A22" t="s">
        <v>16</v>
      </c>
      <c r="B22">
        <v>0.5</v>
      </c>
      <c r="C22">
        <v>1.95</v>
      </c>
      <c r="D22" s="3">
        <f>B22*C22</f>
        <v>0.97499999999999998</v>
      </c>
      <c r="E22" s="1">
        <f>D6*F5</f>
        <v>67.744365171577186</v>
      </c>
      <c r="F22" s="1">
        <f>D3*F5</f>
        <v>32.809754647055804</v>
      </c>
      <c r="G22" s="1">
        <f>D22*(E22+F22)</f>
        <v>98.040266823167158</v>
      </c>
      <c r="H22" s="1">
        <v>121</v>
      </c>
      <c r="I22">
        <v>7.5</v>
      </c>
      <c r="J22">
        <v>5.5</v>
      </c>
      <c r="K22" t="s">
        <v>30</v>
      </c>
      <c r="L22" t="s">
        <v>30</v>
      </c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SNCF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8410150T</dc:creator>
  <cp:lastModifiedBy>8410150T</cp:lastModifiedBy>
  <dcterms:created xsi:type="dcterms:W3CDTF">2021-01-09T18:06:40Z</dcterms:created>
  <dcterms:modified xsi:type="dcterms:W3CDTF">2021-01-10T19:56:05Z</dcterms:modified>
</cp:coreProperties>
</file>