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name="b" vbProcedure="false">Feuille1!$H$5</definedName>
    <definedName function="false" hidden="false" name="h" vbProcedure="false">Feuille1!$H$4</definedName>
    <definedName function="false" hidden="false" name="ts" vbProcedure="false">Feuille1!$H$7</definedName>
    <definedName function="false" hidden="false" name="tw" vbProcedure="false">Feuille1!$H$6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8" authorId="0">
      <text>
        <r>
          <rPr>
            <sz val="10"/>
            <rFont val="Arial"/>
            <family val="2"/>
          </rPr>
          <t xml:space="preserve">additionnelle autre que 'plancher'</t>
        </r>
      </text>
    </comment>
  </commentList>
</comments>
</file>

<file path=xl/sharedStrings.xml><?xml version="1.0" encoding="utf-8"?>
<sst xmlns="http://schemas.openxmlformats.org/spreadsheetml/2006/main" count="98" uniqueCount="81">
  <si>
    <t xml:space="preserve">SI, et g = </t>
  </si>
  <si>
    <t xml:space="preserve"> Poutre(s)</t>
  </si>
  <si>
    <t xml:space="preserve">composée(s) de</t>
  </si>
  <si>
    <t xml:space="preserve">poutre f</t>
  </si>
  <si>
    <t xml:space="preserve">Plancher</t>
  </si>
  <si>
    <t xml:space="preserve">Poutrelle b</t>
  </si>
  <si>
    <t xml:space="preserve">  Poutrelle f /Poutre</t>
  </si>
  <si>
    <t xml:space="preserve">~ fer type i ~</t>
  </si>
  <si>
    <t xml:space="preserve">(ep=largeur/2 pour plaque)</t>
  </si>
  <si>
    <t xml:space="preserve">Géométries</t>
  </si>
  <si>
    <r>
      <rPr>
        <sz val="9"/>
        <rFont val="Arial"/>
        <family val="2"/>
        <charset val="1"/>
      </rPr>
      <t xml:space="preserve">(Quantité =) </t>
    </r>
    <r>
      <rPr>
        <sz val="11"/>
        <rFont val="Arial"/>
        <family val="2"/>
        <charset val="1"/>
      </rPr>
      <t xml:space="preserve">1</t>
    </r>
  </si>
  <si>
    <t xml:space="preserve">hauteur (mm)</t>
  </si>
  <si>
    <t xml:space="preserve">largeur</t>
  </si>
  <si>
    <t xml:space="preserve"> / </t>
  </si>
  <si>
    <t xml:space="preserve">m</t>
  </si>
  <si>
    <t xml:space="preserve">largeur (mm)</t>
  </si>
  <si>
    <t xml:space="preserve">Longueur</t>
  </si>
  <si>
    <t xml:space="preserve">ep. âme (mm)</t>
  </si>
  <si>
    <t xml:space="preserve">ep</t>
  </si>
  <si>
    <t xml:space="preserve">ep. semelle (mm)</t>
  </si>
  <si>
    <t xml:space="preserve">IG b, f</t>
  </si>
  <si>
    <t xml:space="preserve">m⁴</t>
  </si>
  <si>
    <t xml:space="preserve">IG axe fort</t>
  </si>
  <si>
    <t xml:space="preserve">section</t>
  </si>
  <si>
    <t xml:space="preserve">m²</t>
  </si>
  <si>
    <t xml:space="preserve">Matériaux</t>
  </si>
  <si>
    <t xml:space="preserve">(kg)</t>
  </si>
  <si>
    <t xml:space="preserve">UPE</t>
  </si>
  <si>
    <t xml:space="preserve">Epaisseur</t>
  </si>
  <si>
    <t xml:space="preserve">Masse volmq</t>
  </si>
  <si>
    <t xml:space="preserve">kg/m³</t>
  </si>
  <si>
    <t xml:space="preserve">Hauteur</t>
  </si>
  <si>
    <t xml:space="preserve">Largeur</t>
  </si>
  <si>
    <t xml:space="preserve">Âme</t>
  </si>
  <si>
    <t xml:space="preserve">Aile</t>
  </si>
  <si>
    <t xml:space="preserve">E b, f</t>
  </si>
  <si>
    <t xml:space="preserve">N/m²</t>
  </si>
  <si>
    <t xml:space="preserve">sigma max</t>
  </si>
  <si>
    <t xml:space="preserve">. N/mm²</t>
  </si>
  <si>
    <t xml:space="preserve">Exploitation</t>
  </si>
  <si>
    <t xml:space="preserve">Charges linéiques "p" par poutre</t>
  </si>
  <si>
    <t xml:space="preserve">N/m</t>
  </si>
  <si>
    <t xml:space="preserve">coeffs</t>
  </si>
  <si>
    <t xml:space="preserve">Cornière</t>
  </si>
  <si>
    <t xml:space="preserve">(à intégrer)</t>
  </si>
  <si>
    <t xml:space="preserve">pb = </t>
  </si>
  <si>
    <t xml:space="preserve">ep. H</t>
  </si>
  <si>
    <t xml:space="preserve">ep. L</t>
  </si>
  <si>
    <t xml:space="preserve">pf = </t>
  </si>
  <si>
    <t xml:space="preserve">. 'y' poutre tout bois OU fer</t>
  </si>
  <si>
    <t xml:space="preserve">y = 5/384 *p *L⁴ /E /IG  &lt; ymax</t>
  </si>
  <si>
    <t xml:space="preserve">yb = </t>
  </si>
  <si>
    <t xml:space="preserve">mm</t>
  </si>
  <si>
    <t xml:space="preserve">soit  1/ </t>
  </si>
  <si>
    <t xml:space="preserve">yf =</t>
  </si>
  <si>
    <t xml:space="preserve">. 'Y' poutre "composite" , estimation :</t>
  </si>
  <si>
    <r>
      <rPr>
        <sz val="11"/>
        <rFont val="Arial"/>
        <family val="2"/>
        <charset val="1"/>
      </rPr>
      <t xml:space="preserve">(ma comprenette de : </t>
    </r>
    <r>
      <rPr>
        <sz val="11"/>
        <color rgb="FF0000FF"/>
        <rFont val="Arial"/>
        <family val="2"/>
        <charset val="1"/>
      </rPr>
      <t xml:space="preserve">https://forums.futura-sciences.com/bricolage-decoration/644005-calcul-de-leffort-tranchant-dune-poutre.html</t>
    </r>
    <r>
      <rPr>
        <sz val="11"/>
        <rFont val="Arial"/>
        <family val="2"/>
        <charset val="1"/>
      </rPr>
      <t xml:space="preserve"> #6)</t>
    </r>
  </si>
  <si>
    <t xml:space="preserve">p =  </t>
  </si>
  <si>
    <t xml:space="preserve"> N/m</t>
  </si>
  <si>
    <t xml:space="preserve">Soit YB = YF  (la flèche Y de la poutre composite est la même que ses composants YBois et YFer) </t>
  </si>
  <si>
    <t xml:space="preserve">et IGh = Inertie homogénéisée de la poutre composite = IGb /(Ef /Eb) +IGf = </t>
  </si>
  <si>
    <r>
      <rPr>
        <sz val="10"/>
        <rFont val="Arial"/>
        <family val="2"/>
        <charset val="1"/>
      </rPr>
      <t xml:space="preserve"> =&gt;  Y = YB = YF = 5/384 *</t>
    </r>
    <r>
      <rPr>
        <sz val="10"/>
        <rFont val="Arial"/>
        <family val="2"/>
      </rPr>
      <t xml:space="preserve">pB *L⁴ /Eb /IGh = 5/384 *pF *L⁴ /Ef /IGh</t>
    </r>
  </si>
  <si>
    <t xml:space="preserve"> =&gt;  pB /Eb = pF /Ef</t>
  </si>
  <si>
    <t xml:space="preserve">avec p = pB +pF  (charge 'p' reprise d'une part par la poutrelle B et d'autre par la poutrelle F),</t>
  </si>
  <si>
    <t xml:space="preserve"> =&gt;  pB = (p -pB) *Eb /Ef</t>
  </si>
  <si>
    <r>
      <rPr>
        <sz val="10"/>
        <rFont val="Arial"/>
        <family val="2"/>
        <charset val="1"/>
      </rPr>
      <t xml:space="preserve"> =&gt;  pB = p * Eb/Ef /(</t>
    </r>
    <r>
      <rPr>
        <sz val="10"/>
        <rFont val="Arial"/>
        <family val="2"/>
      </rPr>
      <t xml:space="preserve">1 +Eb/Ef)</t>
    </r>
  </si>
  <si>
    <t xml:space="preserve"> =&gt;  pB =</t>
  </si>
  <si>
    <t xml:space="preserve"> et donc pF =</t>
  </si>
  <si>
    <t xml:space="preserve"> =&gt;  Y  = </t>
  </si>
  <si>
    <t xml:space="preserve"> mm</t>
  </si>
  <si>
    <t xml:space="preserve">. sigma &lt; Mf / Igz / v</t>
  </si>
  <si>
    <t xml:space="preserve">avec Mf, moment de flexion = p * L² / 8</t>
  </si>
  <si>
    <t xml:space="preserve">Mf b = </t>
  </si>
  <si>
    <t xml:space="preserve">sigma b = </t>
  </si>
  <si>
    <t xml:space="preserve">N/mm²</t>
  </si>
  <si>
    <t xml:space="preserve">Mf f = </t>
  </si>
  <si>
    <t xml:space="preserve">sigma f  = </t>
  </si>
  <si>
    <t xml:space="preserve">Mf B =</t>
  </si>
  <si>
    <t xml:space="preserve">sigma B = </t>
  </si>
  <si>
    <t xml:space="preserve">Mf F = </t>
  </si>
  <si>
    <t xml:space="preserve">sigma F =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</si>
</sst>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0.000"/>
    <numFmt numFmtId="167" formatCode="##0.##E+0"/>
    <numFmt numFmtId="168" formatCode="##0.0#E+0"/>
    <numFmt numFmtId="169" formatCode="0.00"/>
    <numFmt numFmtId="170" formatCode="General"/>
    <numFmt numFmtId="171" formatCode="##0.#E+0"/>
    <numFmt numFmtId="172" formatCode="0"/>
    <numFmt numFmtId="173" formatCode="&quot;VRAI&quot;;&quot;VRAI&quot;;&quot;FAUX&quot;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1"/>
      <name val="Times New Roman"/>
      <family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FF"/>
      <name val="Arial"/>
      <family val="2"/>
      <charset val="1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orums.futura-sciences.com/bricolage-decoration/644005-calcul-de-leffort-tranchant-dune-poutre.html" TargetMode="Externa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5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8" activeCellId="0" sqref="H8"/>
    </sheetView>
  </sheetViews>
  <sheetFormatPr defaultColWidth="11.53515625" defaultRowHeight="13.8" zeroHeight="false" outlineLevelRow="0" outlineLevelCol="0"/>
  <cols>
    <col collapsed="false" customWidth="false" hidden="false" outlineLevel="0" max="64" min="1" style="1" width="11.52"/>
    <col collapsed="false" customWidth="false" hidden="false" outlineLevel="0" max="1024" min="65" style="2" width="11.52"/>
  </cols>
  <sheetData>
    <row r="1" customFormat="false" ht="13.8" hidden="false" customHeight="false" outlineLevel="0" collapsed="false">
      <c r="A1" s="3" t="s">
        <v>0</v>
      </c>
      <c r="B1" s="4" t="n">
        <v>10</v>
      </c>
      <c r="C1" s="5" t="n">
        <v>2</v>
      </c>
      <c r="D1" s="1" t="s">
        <v>1</v>
      </c>
    </row>
    <row r="2" customFormat="false" ht="13.8" hidden="false" customHeight="false" outlineLevel="0" collapsed="false">
      <c r="A2" s="3"/>
      <c r="B2" s="6"/>
      <c r="C2" s="7" t="s">
        <v>2</v>
      </c>
      <c r="D2" s="7"/>
      <c r="G2" s="2"/>
      <c r="H2" s="1" t="s">
        <v>3</v>
      </c>
      <c r="L2" s="2"/>
      <c r="M2" s="2"/>
      <c r="N2" s="2"/>
      <c r="O2" s="2"/>
    </row>
    <row r="3" customFormat="false" ht="13.8" hidden="false" customHeight="false" outlineLevel="0" collapsed="false">
      <c r="B3" s="8" t="s">
        <v>4</v>
      </c>
      <c r="C3" s="8" t="s">
        <v>5</v>
      </c>
      <c r="D3" s="6" t="s">
        <v>6</v>
      </c>
      <c r="E3" s="2"/>
      <c r="G3" s="2"/>
      <c r="H3" s="7" t="s">
        <v>7</v>
      </c>
      <c r="I3" s="1" t="s">
        <v>8</v>
      </c>
      <c r="K3" s="2"/>
      <c r="L3" s="2"/>
      <c r="M3" s="2"/>
      <c r="N3" s="2"/>
      <c r="O3" s="2"/>
    </row>
    <row r="4" customFormat="false" ht="15.8" hidden="false" customHeight="false" outlineLevel="0" collapsed="false">
      <c r="A4" s="9" t="s">
        <v>9</v>
      </c>
      <c r="B4" s="10" t="s">
        <v>10</v>
      </c>
      <c r="C4" s="5" t="n">
        <v>1</v>
      </c>
      <c r="D4" s="5" t="n">
        <v>1</v>
      </c>
      <c r="E4" s="2"/>
      <c r="F4" s="2"/>
      <c r="G4" s="2"/>
      <c r="H4" s="11" t="n">
        <v>80</v>
      </c>
      <c r="I4" s="12" t="s">
        <v>11</v>
      </c>
      <c r="L4" s="2"/>
      <c r="M4" s="2"/>
      <c r="N4" s="2"/>
      <c r="O4" s="2"/>
    </row>
    <row r="5" customFormat="false" ht="15.8" hidden="false" customHeight="false" outlineLevel="0" collapsed="false">
      <c r="A5" s="1" t="s">
        <v>12</v>
      </c>
      <c r="B5" s="5" t="n">
        <v>1.24</v>
      </c>
      <c r="C5" s="5" t="n">
        <v>0.105</v>
      </c>
      <c r="D5" s="8" t="s">
        <v>13</v>
      </c>
      <c r="E5" s="1" t="s">
        <v>14</v>
      </c>
      <c r="G5" s="2"/>
      <c r="H5" s="11" t="n">
        <v>50</v>
      </c>
      <c r="I5" s="13" t="s">
        <v>15</v>
      </c>
      <c r="K5" s="2"/>
      <c r="L5" s="2"/>
      <c r="M5" s="2"/>
      <c r="N5" s="2"/>
      <c r="O5" s="2"/>
    </row>
    <row r="6" customFormat="false" ht="15.8" hidden="false" customHeight="false" outlineLevel="0" collapsed="false">
      <c r="A6" s="1" t="s">
        <v>16</v>
      </c>
      <c r="B6" s="5" t="n">
        <v>4.3</v>
      </c>
      <c r="C6" s="5" t="n">
        <v>0.16</v>
      </c>
      <c r="D6" s="8" t="s">
        <v>13</v>
      </c>
      <c r="E6" s="1" t="s">
        <v>14</v>
      </c>
      <c r="F6" s="2"/>
      <c r="G6" s="2"/>
      <c r="H6" s="11" t="n">
        <v>4</v>
      </c>
      <c r="I6" s="13" t="s">
        <v>17</v>
      </c>
      <c r="K6" s="2"/>
      <c r="L6" s="2"/>
      <c r="M6" s="2"/>
      <c r="N6" s="2"/>
      <c r="O6" s="2"/>
    </row>
    <row r="7" customFormat="false" ht="15.8" hidden="false" customHeight="false" outlineLevel="0" collapsed="false">
      <c r="A7" s="1" t="s">
        <v>18</v>
      </c>
      <c r="B7" s="5" t="n">
        <v>0.02</v>
      </c>
      <c r="C7" s="8" t="s">
        <v>13</v>
      </c>
      <c r="D7" s="8" t="s">
        <v>13</v>
      </c>
      <c r="E7" s="1" t="s">
        <v>14</v>
      </c>
      <c r="G7" s="2"/>
      <c r="H7" s="11" t="n">
        <v>7</v>
      </c>
      <c r="I7" s="13" t="s">
        <v>19</v>
      </c>
      <c r="J7" s="2"/>
      <c r="K7" s="2"/>
      <c r="L7" s="2"/>
      <c r="M7" s="2"/>
      <c r="N7" s="2"/>
      <c r="O7" s="2"/>
    </row>
    <row r="8" customFormat="false" ht="15.8" hidden="false" customHeight="false" outlineLevel="0" collapsed="false">
      <c r="A8" s="1" t="s">
        <v>20</v>
      </c>
      <c r="B8" s="14" t="s">
        <v>13</v>
      </c>
      <c r="C8" s="15" t="n">
        <f aca="false">C5*C6^3/12*C4</f>
        <v>3.584E-005</v>
      </c>
      <c r="D8" s="16" t="n">
        <f aca="false">D4*H8/10^12</f>
        <v>1.03126533333333E-006</v>
      </c>
      <c r="E8" s="1" t="s">
        <v>21</v>
      </c>
      <c r="G8" s="2"/>
      <c r="H8" s="17" t="n">
        <f aca="false">(h^3*b-(h-2*ts)^3*(b-tw))/12</f>
        <v>1031265.33333333</v>
      </c>
      <c r="I8" s="18" t="s">
        <v>22</v>
      </c>
      <c r="K8" s="2"/>
      <c r="L8" s="2"/>
      <c r="M8" s="2"/>
      <c r="N8" s="2"/>
      <c r="O8" s="2"/>
    </row>
    <row r="9" customFormat="false" ht="15.8" hidden="false" customHeight="false" outlineLevel="0" collapsed="false">
      <c r="A9" s="1" t="s">
        <v>23</v>
      </c>
      <c r="B9" s="15" t="n">
        <f aca="false">B7*B5</f>
        <v>0.0248</v>
      </c>
      <c r="C9" s="15" t="n">
        <f aca="false">C5*C6*C4</f>
        <v>0.0168</v>
      </c>
      <c r="D9" s="15" t="n">
        <f aca="false">D4*H9/10^6</f>
        <v>0.000964</v>
      </c>
      <c r="E9" s="1" t="s">
        <v>24</v>
      </c>
      <c r="G9" s="2"/>
      <c r="H9" s="19" t="n">
        <f aca="false">(h*b-(h-2*ts)*(b-tw))</f>
        <v>964</v>
      </c>
      <c r="I9" s="20" t="s">
        <v>23</v>
      </c>
      <c r="K9" s="2"/>
      <c r="L9" s="2"/>
      <c r="M9" s="2"/>
      <c r="N9" s="2"/>
      <c r="O9" s="2"/>
    </row>
    <row r="10" customFormat="false" ht="13.8" hidden="false" customHeight="false" outlineLevel="0" collapsed="false">
      <c r="G10" s="2"/>
      <c r="H10" s="2"/>
      <c r="K10" s="2"/>
      <c r="L10" s="2"/>
      <c r="M10" s="2"/>
      <c r="N10" s="2"/>
      <c r="O10" s="2"/>
    </row>
    <row r="11" customFormat="false" ht="13.8" hidden="false" customHeight="false" outlineLevel="0" collapsed="false">
      <c r="A11" s="9" t="s">
        <v>25</v>
      </c>
      <c r="B11" s="21" t="n">
        <v>344</v>
      </c>
      <c r="C11" s="1" t="s">
        <v>26</v>
      </c>
      <c r="F11" s="8"/>
      <c r="G11" s="2"/>
      <c r="H11" s="1" t="s">
        <v>27</v>
      </c>
      <c r="I11" s="2"/>
      <c r="J11" s="1" t="s">
        <v>28</v>
      </c>
      <c r="L11" s="2"/>
      <c r="M11" s="2"/>
      <c r="N11" s="2"/>
      <c r="O11" s="2"/>
    </row>
    <row r="12" customFormat="false" ht="13.8" hidden="false" customHeight="false" outlineLevel="0" collapsed="false">
      <c r="A12" s="1" t="s">
        <v>29</v>
      </c>
      <c r="B12" s="22" t="n">
        <f aca="false">B11/B5/B6/B7</f>
        <v>3225.8064516129</v>
      </c>
      <c r="C12" s="5" t="n">
        <v>550</v>
      </c>
      <c r="D12" s="5" t="n">
        <v>7850</v>
      </c>
      <c r="E12" s="1" t="s">
        <v>30</v>
      </c>
      <c r="F12" s="8"/>
      <c r="G12" s="2"/>
      <c r="H12" s="1" t="s">
        <v>31</v>
      </c>
      <c r="I12" s="1" t="s">
        <v>32</v>
      </c>
      <c r="J12" s="1" t="s">
        <v>33</v>
      </c>
      <c r="K12" s="1" t="s">
        <v>34</v>
      </c>
    </row>
    <row r="13" customFormat="false" ht="13.8" hidden="false" customHeight="false" outlineLevel="0" collapsed="false">
      <c r="A13" s="1" t="s">
        <v>35</v>
      </c>
      <c r="B13" s="8" t="s">
        <v>13</v>
      </c>
      <c r="C13" s="23" t="n">
        <f aca="false">10*10^9</f>
        <v>10000000000</v>
      </c>
      <c r="D13" s="23" t="n">
        <f aca="false">210*10^9</f>
        <v>210000000000</v>
      </c>
      <c r="E13" s="2" t="s">
        <v>36</v>
      </c>
      <c r="G13" s="2"/>
      <c r="H13" s="1" t="n">
        <v>160</v>
      </c>
      <c r="I13" s="1" t="n">
        <v>70</v>
      </c>
      <c r="J13" s="1" t="n">
        <v>5.5</v>
      </c>
      <c r="K13" s="1" t="n">
        <v>9.5</v>
      </c>
    </row>
    <row r="14" customFormat="false" ht="13.8" hidden="false" customHeight="false" outlineLevel="0" collapsed="false">
      <c r="A14" s="1" t="s">
        <v>37</v>
      </c>
      <c r="B14" s="8" t="s">
        <v>13</v>
      </c>
      <c r="C14" s="5" t="n">
        <v>30</v>
      </c>
      <c r="D14" s="5" t="n">
        <v>200</v>
      </c>
      <c r="E14" s="2" t="s">
        <v>38</v>
      </c>
      <c r="G14" s="2"/>
      <c r="H14" s="1" t="n">
        <v>140</v>
      </c>
      <c r="I14" s="1" t="n">
        <v>65</v>
      </c>
      <c r="J14" s="1" t="n">
        <v>5</v>
      </c>
      <c r="K14" s="1" t="n">
        <v>9</v>
      </c>
    </row>
    <row r="15" customFormat="false" ht="13.8" hidden="false" customHeight="false" outlineLevel="0" collapsed="false">
      <c r="H15" s="1" t="n">
        <v>120</v>
      </c>
      <c r="I15" s="1" t="n">
        <v>60</v>
      </c>
      <c r="J15" s="1" t="n">
        <v>5</v>
      </c>
      <c r="K15" s="1" t="n">
        <v>8</v>
      </c>
    </row>
    <row r="16" customFormat="false" ht="13.8" hidden="false" customHeight="false" outlineLevel="0" collapsed="false">
      <c r="A16" s="8" t="s">
        <v>39</v>
      </c>
      <c r="B16" s="0"/>
      <c r="C16" s="0"/>
      <c r="E16" s="5" t="n">
        <v>1500</v>
      </c>
      <c r="F16" s="6" t="s">
        <v>36</v>
      </c>
      <c r="H16" s="1" t="n">
        <v>100</v>
      </c>
      <c r="I16" s="1" t="n">
        <v>55</v>
      </c>
      <c r="J16" s="1" t="n">
        <v>4.5</v>
      </c>
      <c r="K16" s="1" t="n">
        <v>7.5</v>
      </c>
    </row>
    <row r="17" customFormat="false" ht="13.8" hidden="false" customHeight="false" outlineLevel="0" collapsed="false">
      <c r="A17" s="24" t="s">
        <v>40</v>
      </c>
      <c r="E17" s="0"/>
      <c r="F17" s="0"/>
      <c r="H17" s="1" t="n">
        <v>80</v>
      </c>
      <c r="I17" s="1" t="n">
        <v>50</v>
      </c>
      <c r="J17" s="1" t="n">
        <v>4</v>
      </c>
      <c r="K17" s="1" t="n">
        <v>7</v>
      </c>
    </row>
    <row r="18" customFormat="false" ht="13.8" hidden="false" customHeight="false" outlineLevel="0" collapsed="false">
      <c r="A18" s="5" t="n">
        <v>50</v>
      </c>
      <c r="B18" s="25" t="n">
        <f aca="false">(B9*B6*B12*B1)/B6/C1 + A18</f>
        <v>450</v>
      </c>
      <c r="C18" s="1" t="n">
        <f aca="false">(C9*B6*C12*B1)/B6</f>
        <v>92.4</v>
      </c>
      <c r="D18" s="1" t="n">
        <f aca="false">(D9*B6*D12*B1)/B6</f>
        <v>75.674</v>
      </c>
      <c r="E18" s="1" t="n">
        <f aca="false">(E16*B5/C1)</f>
        <v>930</v>
      </c>
      <c r="F18" s="1" t="s">
        <v>41</v>
      </c>
      <c r="H18" s="0"/>
      <c r="I18" s="0"/>
      <c r="J18" s="0"/>
      <c r="K18" s="0"/>
    </row>
    <row r="19" customFormat="false" ht="13.8" hidden="false" customHeight="false" outlineLevel="0" collapsed="false">
      <c r="A19" s="1" t="s">
        <v>42</v>
      </c>
      <c r="B19" s="26" t="n">
        <v>1.35</v>
      </c>
      <c r="C19" s="5" t="n">
        <v>1.15</v>
      </c>
      <c r="D19" s="5" t="n">
        <v>1.15</v>
      </c>
      <c r="E19" s="26" t="n">
        <v>1.5</v>
      </c>
      <c r="H19" s="1" t="s">
        <v>43</v>
      </c>
      <c r="I19" s="1" t="s">
        <v>44</v>
      </c>
    </row>
    <row r="20" customFormat="false" ht="13.8" hidden="false" customHeight="false" outlineLevel="0" collapsed="false">
      <c r="A20" s="1" t="s">
        <v>45</v>
      </c>
      <c r="B20" s="2"/>
      <c r="C20" s="1" t="n">
        <f aca="false">B18*B19+C18*C19+E18*E19</f>
        <v>2108.76</v>
      </c>
      <c r="F20" s="1" t="s">
        <v>41</v>
      </c>
      <c r="H20" s="1" t="s">
        <v>31</v>
      </c>
      <c r="I20" s="1" t="s">
        <v>32</v>
      </c>
      <c r="J20" s="1" t="s">
        <v>46</v>
      </c>
      <c r="K20" s="1" t="s">
        <v>47</v>
      </c>
    </row>
    <row r="21" customFormat="false" ht="13.8" hidden="false" customHeight="false" outlineLevel="0" collapsed="false">
      <c r="A21" s="2" t="s">
        <v>48</v>
      </c>
      <c r="B21" s="2"/>
      <c r="C21" s="2"/>
      <c r="D21" s="1" t="n">
        <f aca="false">B18*B19+D18*D19+E18*E19</f>
        <v>2089.5251</v>
      </c>
      <c r="E21" s="2"/>
      <c r="F21" s="1" t="s">
        <v>41</v>
      </c>
    </row>
    <row r="22" customFormat="false" ht="13.8" hidden="false" customHeight="false" outlineLevel="0" collapsed="false">
      <c r="A22" s="0"/>
      <c r="B22" s="0"/>
      <c r="C22" s="2"/>
      <c r="D22" s="2"/>
      <c r="E22" s="2"/>
    </row>
    <row r="23" customFormat="false" ht="13.8" hidden="false" customHeight="false" outlineLevel="0" collapsed="false">
      <c r="A23" s="1" t="s">
        <v>49</v>
      </c>
      <c r="B23" s="2"/>
      <c r="C23" s="2"/>
      <c r="D23" s="2"/>
      <c r="E23" s="2"/>
    </row>
    <row r="24" customFormat="false" ht="13.8" hidden="false" customHeight="false" outlineLevel="0" collapsed="false">
      <c r="A24" s="1" t="s">
        <v>50</v>
      </c>
      <c r="B24" s="2"/>
      <c r="C24" s="2"/>
    </row>
    <row r="25" customFormat="false" ht="13.8" hidden="false" customHeight="false" outlineLevel="0" collapsed="false">
      <c r="A25" s="27" t="s">
        <v>51</v>
      </c>
      <c r="B25" s="28" t="n">
        <f aca="false">5/384*C20*B6^4/C13/C8*1000</f>
        <v>26.1921866162981</v>
      </c>
      <c r="C25" s="28" t="s">
        <v>52</v>
      </c>
      <c r="D25" s="29" t="s">
        <v>53</v>
      </c>
      <c r="E25" s="30" t="n">
        <f aca="false">B6*1000/B25</f>
        <v>164.171096632471</v>
      </c>
    </row>
    <row r="26" customFormat="false" ht="13.8" hidden="false" customHeight="false" outlineLevel="0" collapsed="false">
      <c r="A26" s="27" t="s">
        <v>54</v>
      </c>
      <c r="B26" s="28" t="n">
        <f aca="false">5/384*D21*B6^4/D13/D8*1000</f>
        <v>42.9507232202056</v>
      </c>
      <c r="C26" s="28" t="s">
        <v>52</v>
      </c>
      <c r="D26" s="29" t="s">
        <v>53</v>
      </c>
      <c r="E26" s="30" t="n">
        <f aca="false">B6*1000/B26</f>
        <v>100.114728638076</v>
      </c>
    </row>
    <row r="27" customFormat="false" ht="13.8" hidden="false" customHeight="false" outlineLevel="0" collapsed="false">
      <c r="A27" s="2"/>
      <c r="B27" s="2"/>
      <c r="C27" s="2"/>
      <c r="D27" s="3"/>
    </row>
    <row r="28" customFormat="false" ht="13.8" hidden="false" customHeight="false" outlineLevel="0" collapsed="false">
      <c r="A28" s="1" t="s">
        <v>55</v>
      </c>
      <c r="B28" s="2"/>
      <c r="C28" s="2"/>
      <c r="D28" s="1" t="s">
        <v>56</v>
      </c>
    </row>
    <row r="29" customFormat="false" ht="13.8" hidden="false" customHeight="false" outlineLevel="0" collapsed="false">
      <c r="A29" s="27" t="s">
        <v>57</v>
      </c>
      <c r="B29" s="31" t="n">
        <f aca="false">B18*B19+C18*C19+D18*D19+E18*E19</f>
        <v>2195.7851</v>
      </c>
      <c r="C29" s="28" t="s">
        <v>58</v>
      </c>
      <c r="E29" s="2"/>
      <c r="H29" s="2"/>
    </row>
    <row r="30" customFormat="false" ht="13.8" hidden="false" customHeight="false" outlineLevel="0" collapsed="false">
      <c r="A30" s="1" t="s">
        <v>59</v>
      </c>
      <c r="B30" s="2"/>
      <c r="E30" s="2"/>
      <c r="F30" s="2"/>
      <c r="H30" s="0"/>
    </row>
    <row r="31" customFormat="false" ht="13.8" hidden="false" customHeight="false" outlineLevel="0" collapsed="false">
      <c r="A31" s="1" t="s">
        <v>60</v>
      </c>
      <c r="B31" s="2"/>
      <c r="D31" s="2"/>
      <c r="G31" s="15" t="n">
        <f aca="false">C8 /(D13 /C13) + D8</f>
        <v>2.737932E-006</v>
      </c>
      <c r="H31" s="0"/>
    </row>
    <row r="32" customFormat="false" ht="13.8" hidden="false" customHeight="false" outlineLevel="0" collapsed="false">
      <c r="A32" s="2" t="s">
        <v>61</v>
      </c>
      <c r="C32" s="2"/>
      <c r="D32" s="2"/>
      <c r="E32" s="2"/>
      <c r="H32" s="0"/>
    </row>
    <row r="33" customFormat="false" ht="13.8" hidden="false" customHeight="false" outlineLevel="0" collapsed="false">
      <c r="A33" s="1" t="s">
        <v>62</v>
      </c>
      <c r="B33" s="2"/>
      <c r="C33" s="2"/>
      <c r="D33" s="2"/>
      <c r="G33" s="2"/>
      <c r="H33" s="0"/>
    </row>
    <row r="34" customFormat="false" ht="13.8" hidden="false" customHeight="false" outlineLevel="0" collapsed="false">
      <c r="A34" s="1" t="s">
        <v>63</v>
      </c>
      <c r="C34" s="2"/>
      <c r="H34" s="0"/>
    </row>
    <row r="35" customFormat="false" ht="13.8" hidden="false" customHeight="false" outlineLevel="0" collapsed="false">
      <c r="A35" s="2" t="s">
        <v>64</v>
      </c>
    </row>
    <row r="36" customFormat="false" ht="13.8" hidden="false" customHeight="false" outlineLevel="0" collapsed="false">
      <c r="A36" s="2" t="s">
        <v>65</v>
      </c>
      <c r="B36" s="2"/>
    </row>
    <row r="37" customFormat="false" ht="13.8" hidden="false" customHeight="false" outlineLevel="0" collapsed="false">
      <c r="A37" s="2" t="s">
        <v>66</v>
      </c>
      <c r="B37" s="2" t="n">
        <f aca="false">B29 *C13 /D13 /(1+C13/D13)</f>
        <v>99.8084136363636</v>
      </c>
      <c r="C37" s="2" t="s">
        <v>67</v>
      </c>
      <c r="D37" s="2" t="n">
        <f aca="false">B29-B37</f>
        <v>2095.97668636364</v>
      </c>
    </row>
    <row r="38" customFormat="false" ht="13.8" hidden="false" customHeight="false" outlineLevel="0" collapsed="false">
      <c r="A38" s="32" t="s">
        <v>68</v>
      </c>
      <c r="B38" s="32" t="n">
        <f aca="false">5/384 *B37 *B6^4 /C13 /G31 *1000</f>
        <v>16.2277047526015</v>
      </c>
      <c r="C38" s="31" t="s">
        <v>69</v>
      </c>
      <c r="D38" s="29" t="s">
        <v>53</v>
      </c>
      <c r="E38" s="30" t="n">
        <f aca="false">B6*1000/B38</f>
        <v>264.978939754907</v>
      </c>
    </row>
    <row r="39" customFormat="false" ht="13.8" hidden="false" customHeight="false" outlineLevel="0" collapsed="false">
      <c r="A39" s="0"/>
      <c r="B39" s="0"/>
      <c r="C39" s="33"/>
    </row>
    <row r="40" customFormat="false" ht="13.8" hidden="false" customHeight="false" outlineLevel="0" collapsed="false">
      <c r="A40" s="0"/>
      <c r="B40" s="0"/>
      <c r="C40" s="0"/>
      <c r="D40" s="0"/>
      <c r="E40" s="0"/>
    </row>
    <row r="41" customFormat="false" ht="13.8" hidden="false" customHeight="false" outlineLevel="0" collapsed="false">
      <c r="A41" s="0"/>
      <c r="B41" s="0"/>
    </row>
    <row r="42" customFormat="false" ht="13.8" hidden="false" customHeight="false" outlineLevel="0" collapsed="false">
      <c r="A42" s="1" t="s">
        <v>70</v>
      </c>
    </row>
    <row r="43" customFormat="false" ht="13.8" hidden="false" customHeight="false" outlineLevel="0" collapsed="false">
      <c r="A43" s="1" t="s">
        <v>71</v>
      </c>
      <c r="C43" s="0"/>
      <c r="D43" s="0"/>
      <c r="G43" s="0"/>
      <c r="H43" s="2"/>
    </row>
    <row r="44" customFormat="false" ht="13.8" hidden="false" customHeight="false" outlineLevel="0" collapsed="false">
      <c r="A44" s="1" t="s">
        <v>72</v>
      </c>
      <c r="B44" s="1" t="n">
        <f aca="false">C20*B6^2/8</f>
        <v>4873.87155</v>
      </c>
      <c r="C44" s="34" t="s">
        <v>73</v>
      </c>
      <c r="D44" s="32" t="n">
        <f aca="false">B44/(C8/(C6/2)) *10^(-6)</f>
        <v>10.8791775669643</v>
      </c>
      <c r="E44" s="1" t="s">
        <v>74</v>
      </c>
      <c r="G44" s="0"/>
      <c r="H44" s="0"/>
    </row>
    <row r="45" customFormat="false" ht="13.8" hidden="false" customHeight="false" outlineLevel="0" collapsed="false">
      <c r="A45" s="1" t="s">
        <v>75</v>
      </c>
      <c r="B45" s="0"/>
      <c r="C45" s="34" t="s">
        <v>76</v>
      </c>
      <c r="D45" s="31"/>
      <c r="G45" s="0"/>
      <c r="H45" s="0"/>
    </row>
    <row r="46" customFormat="false" ht="13.8" hidden="false" customHeight="false" outlineLevel="0" collapsed="false">
      <c r="A46" s="0" t="s">
        <v>77</v>
      </c>
      <c r="B46" s="0"/>
      <c r="C46" s="34" t="s">
        <v>78</v>
      </c>
      <c r="D46" s="31"/>
    </row>
    <row r="47" customFormat="false" ht="13.8" hidden="false" customHeight="false" outlineLevel="0" collapsed="false">
      <c r="A47" s="0" t="s">
        <v>79</v>
      </c>
      <c r="B47" s="0"/>
      <c r="C47" s="34" t="s">
        <v>80</v>
      </c>
      <c r="D47" s="31"/>
    </row>
    <row r="48" customFormat="false" ht="13.8" hidden="false" customHeight="false" outlineLevel="0" collapsed="false">
      <c r="A48" s="0"/>
      <c r="B48" s="0"/>
      <c r="C48" s="0"/>
    </row>
    <row r="49" customFormat="false" ht="13.8" hidden="false" customHeight="false" outlineLevel="0" collapsed="false">
      <c r="A49" s="0"/>
    </row>
    <row r="50" customFormat="false" ht="13.8" hidden="false" customHeight="false" outlineLevel="0" collapsed="false">
      <c r="A50" s="0"/>
    </row>
    <row r="51" customFormat="false" ht="13.8" hidden="false" customHeight="false" outlineLevel="0" collapsed="false">
      <c r="A51" s="0"/>
    </row>
    <row r="52" customFormat="false" ht="13.8" hidden="false" customHeight="false" outlineLevel="0" collapsed="false">
      <c r="A52" s="0"/>
      <c r="B52" s="0"/>
    </row>
  </sheetData>
  <mergeCells count="1">
    <mergeCell ref="C2:D2"/>
  </mergeCells>
  <hyperlinks>
    <hyperlink ref="D28" r:id="rId2" display="https://forums.futura-sciences.com/bricolage-decoration/644005-calcul-de-leffort-tranchant-dune-poutre.html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3819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2022-03-27T11:57:04Z</dcterms:created>
  <dc:creator/>
  <dc:description/>
  <dc:language>fr-FR</dc:language>
  <cp:lastModifiedBy/>
  <dcterms:modified xsi:type="dcterms:W3CDTF">2022-03-30T19:48:26Z</dcterms:modified>
  <cp:revision>100</cp:revision>
  <dc:subject/>
  <dc:title/>
</cp:coreProperties>
</file>