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2260" windowHeight="12645" activeTab="1"/>
  </bookViews>
  <sheets>
    <sheet name="étape 1" sheetId="1" r:id="rId1"/>
    <sheet name="étape 2" sheetId="3" r:id="rId2"/>
    <sheet name="étape 3" sheetId="2" r:id="rId3"/>
  </sheets>
  <definedNames>
    <definedName name="solver_adj" localSheetId="2" hidden="1">'étape 3'!$G$32</definedName>
    <definedName name="solver_cvg" localSheetId="2" hidden="1">0.0001</definedName>
    <definedName name="solver_drv" localSheetId="2" hidden="1">1</definedName>
    <definedName name="solver_eng" localSheetId="2" hidden="1">1</definedName>
    <definedName name="solver_est" localSheetId="2" hidden="1">1</definedName>
    <definedName name="solver_itr" localSheetId="2" hidden="1">2147483647</definedName>
    <definedName name="solver_mip" localSheetId="2" hidden="1">2147483647</definedName>
    <definedName name="solver_mni" localSheetId="2" hidden="1">30</definedName>
    <definedName name="solver_mrt" localSheetId="2" hidden="1">0.075</definedName>
    <definedName name="solver_msl" localSheetId="2" hidden="1">2</definedName>
    <definedName name="solver_neg" localSheetId="2" hidden="1">1</definedName>
    <definedName name="solver_nod" localSheetId="2" hidden="1">2147483647</definedName>
    <definedName name="solver_num" localSheetId="2" hidden="1">0</definedName>
    <definedName name="solver_nwt" localSheetId="2" hidden="1">1</definedName>
    <definedName name="solver_opt" localSheetId="2" hidden="1">'étape 3'!$K$47</definedName>
    <definedName name="solver_pre" localSheetId="2" hidden="1">0.000001</definedName>
    <definedName name="solver_rbv" localSheetId="2" hidden="1">1</definedName>
    <definedName name="solver_rlx" localSheetId="2" hidden="1">2</definedName>
    <definedName name="solver_rsd" localSheetId="2" hidden="1">0</definedName>
    <definedName name="solver_scl" localSheetId="2" hidden="1">1</definedName>
    <definedName name="solver_sho" localSheetId="2" hidden="1">2</definedName>
    <definedName name="solver_ssz" localSheetId="2" hidden="1">100</definedName>
    <definedName name="solver_tim" localSheetId="2" hidden="1">2147483647</definedName>
    <definedName name="solver_tol" localSheetId="2" hidden="1">0.01</definedName>
    <definedName name="solver_typ" localSheetId="2" hidden="1">3</definedName>
    <definedName name="solver_val" localSheetId="2" hidden="1">0</definedName>
    <definedName name="solver_ver" localSheetId="2" hidden="1">3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3" i="3" l="1"/>
  <c r="N17" i="3" s="1"/>
  <c r="M23" i="2"/>
  <c r="M22" i="2"/>
  <c r="N31" i="3"/>
  <c r="H31" i="3"/>
  <c r="M28" i="3"/>
  <c r="G28" i="3"/>
  <c r="M27" i="3"/>
  <c r="G27" i="3"/>
  <c r="N24" i="3"/>
  <c r="H24" i="3"/>
  <c r="M21" i="3"/>
  <c r="G21" i="3"/>
  <c r="M20" i="3"/>
  <c r="G20" i="3"/>
  <c r="H17" i="3"/>
  <c r="M14" i="3"/>
  <c r="G14" i="3"/>
  <c r="M13" i="3"/>
  <c r="G13" i="3"/>
  <c r="B12" i="3"/>
  <c r="B11" i="3"/>
  <c r="N10" i="3"/>
  <c r="H10" i="3"/>
  <c r="B8" i="3"/>
  <c r="M7" i="3"/>
  <c r="G7" i="3"/>
  <c r="B7" i="3"/>
  <c r="M6" i="3"/>
  <c r="G6" i="3"/>
  <c r="M14" i="2"/>
  <c r="M19" i="2" s="1"/>
  <c r="M40" i="2"/>
  <c r="M43" i="2" s="1"/>
  <c r="L40" i="2"/>
  <c r="L39" i="2"/>
  <c r="L38" i="2"/>
  <c r="G43" i="2"/>
  <c r="F40" i="2"/>
  <c r="F39" i="2"/>
  <c r="F38" i="2"/>
  <c r="M35" i="2"/>
  <c r="L32" i="2"/>
  <c r="L31" i="2"/>
  <c r="L30" i="2"/>
  <c r="G35" i="2"/>
  <c r="F32" i="2"/>
  <c r="F31" i="2"/>
  <c r="F30" i="2"/>
  <c r="L24" i="2"/>
  <c r="L23" i="2"/>
  <c r="L22" i="2"/>
  <c r="G27" i="2"/>
  <c r="F24" i="2"/>
  <c r="F23" i="2"/>
  <c r="F22" i="2"/>
  <c r="L16" i="2"/>
  <c r="L15" i="2"/>
  <c r="L14" i="2"/>
  <c r="M11" i="2"/>
  <c r="L8" i="2"/>
  <c r="L7" i="2"/>
  <c r="L6" i="2"/>
  <c r="G19" i="2"/>
  <c r="F16" i="2"/>
  <c r="F15" i="2"/>
  <c r="F14" i="2"/>
  <c r="F8" i="2"/>
  <c r="G11" i="2"/>
  <c r="B15" i="2"/>
  <c r="B10" i="2"/>
  <c r="O34" i="3" l="1"/>
  <c r="I34" i="3"/>
  <c r="M27" i="2"/>
  <c r="N45" i="2" s="1"/>
  <c r="H45" i="2"/>
  <c r="B14" i="2"/>
  <c r="B13" i="2"/>
  <c r="B9" i="2"/>
  <c r="F7" i="2"/>
  <c r="B8" i="2"/>
  <c r="F6" i="2"/>
  <c r="L36" i="3" l="1"/>
  <c r="M7" i="1"/>
  <c r="M6" i="1"/>
  <c r="M14" i="1"/>
  <c r="M13" i="1"/>
  <c r="M21" i="1"/>
  <c r="M20" i="1"/>
  <c r="M28" i="1"/>
  <c r="M27" i="1"/>
  <c r="G28" i="1"/>
  <c r="G27" i="1"/>
  <c r="G21" i="1"/>
  <c r="G20" i="1"/>
  <c r="G14" i="1"/>
  <c r="G13" i="1"/>
  <c r="G7" i="1"/>
  <c r="G6" i="1"/>
  <c r="H10" i="1"/>
  <c r="N31" i="1"/>
  <c r="N24" i="1"/>
  <c r="N17" i="1"/>
  <c r="N10" i="1"/>
  <c r="H31" i="1"/>
  <c r="H24" i="1"/>
  <c r="H17" i="1"/>
  <c r="B12" i="1"/>
  <c r="B11" i="1"/>
  <c r="B8" i="1"/>
  <c r="B7" i="1"/>
  <c r="K47" i="2" l="1"/>
  <c r="I34" i="1"/>
  <c r="O34" i="1"/>
  <c r="L36" i="1" l="1"/>
</calcChain>
</file>

<file path=xl/sharedStrings.xml><?xml version="1.0" encoding="utf-8"?>
<sst xmlns="http://schemas.openxmlformats.org/spreadsheetml/2006/main" count="264" uniqueCount="40">
  <si>
    <t>Composé A</t>
  </si>
  <si>
    <t>eau</t>
  </si>
  <si>
    <t>Composé B</t>
  </si>
  <si>
    <t>acétone</t>
  </si>
  <si>
    <t xml:space="preserve">Enthalpie vaporisation </t>
  </si>
  <si>
    <t>Composition</t>
  </si>
  <si>
    <t>capacité thermique massique</t>
  </si>
  <si>
    <t>J/kg/K</t>
  </si>
  <si>
    <t>J/kg</t>
  </si>
  <si>
    <t>kg/h</t>
  </si>
  <si>
    <t>t°</t>
  </si>
  <si>
    <t>état</t>
  </si>
  <si>
    <t>Etat : 0 pour liquide / 1 pour vapeur</t>
  </si>
  <si>
    <t>°C</t>
  </si>
  <si>
    <t>h</t>
  </si>
  <si>
    <t>W</t>
  </si>
  <si>
    <t>Total des entrées</t>
  </si>
  <si>
    <t>Total des sorties</t>
  </si>
  <si>
    <t>Différence</t>
  </si>
  <si>
    <t>alimentation</t>
  </si>
  <si>
    <t>reflux</t>
  </si>
  <si>
    <t>sortie vapeur en tête</t>
  </si>
  <si>
    <t>sortie en pied</t>
  </si>
  <si>
    <t>Composé C</t>
  </si>
  <si>
    <t>huile</t>
  </si>
  <si>
    <t>entrée huile chauffe</t>
  </si>
  <si>
    <t>entrée eau condenseur</t>
  </si>
  <si>
    <t>sortie vapeur de tête</t>
  </si>
  <si>
    <t>sortie eau de condenseur</t>
  </si>
  <si>
    <t>sortie distillat</t>
  </si>
  <si>
    <t>sortie pied</t>
  </si>
  <si>
    <t>sortie huile de chauffe</t>
  </si>
  <si>
    <t>entrée reflux colonne</t>
  </si>
  <si>
    <t>bilan sur la colonne seule</t>
  </si>
  <si>
    <t>bilan sur condenseur seul</t>
  </si>
  <si>
    <t>bilan sur toute l'unité</t>
  </si>
  <si>
    <t>entrée vapeur</t>
  </si>
  <si>
    <t>entrée eau</t>
  </si>
  <si>
    <t>sortie condensats</t>
  </si>
  <si>
    <t>sortie eau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</si>
</sst>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0" fillId="0" borderId="0" xfId="0" applyFont="1"/>
    <xf numFmtId="0" fontId="0" fillId="0" borderId="0" xfId="0" applyAlignment="1">
      <alignment horizontal="left"/>
    </xf>
    <xf numFmtId="3" fontId="2" fillId="2" borderId="0" xfId="0" applyNumberFormat="1" applyFont="1" applyFill="1"/>
    <xf numFmtId="0" fontId="4" fillId="0" borderId="0" xfId="0" applyFont="1"/>
    <xf numFmtId="0" fontId="0" fillId="0" borderId="1" xfId="0" applyBorder="1"/>
    <xf numFmtId="0" fontId="2" fillId="2" borderId="1" xfId="0" applyFont="1" applyFill="1" applyBorder="1"/>
    <xf numFmtId="0" fontId="0" fillId="3" borderId="0" xfId="0" applyFill="1"/>
    <xf numFmtId="164" fontId="0" fillId="3" borderId="0" xfId="1" applyNumberFormat="1" applyFont="1" applyFill="1"/>
    <xf numFmtId="0" fontId="3" fillId="0" borderId="1" xfId="0" applyFont="1" applyBorder="1" applyAlignment="1">
      <alignment horizontal="center"/>
    </xf>
    <xf numFmtId="0" fontId="0" fillId="3" borderId="0" xfId="0" applyFill="1" applyAlignment="1">
      <alignment horizontal="center"/>
    </xf>
    <xf numFmtId="0" fontId="3" fillId="0" borderId="0" xfId="0" applyFont="1" applyAlignment="1">
      <alignment horizontal="center"/>
    </xf>
    <xf numFmtId="0" fontId="5" fillId="4" borderId="0" xfId="0" applyFont="1" applyFill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133350</xdr:colOff>
      <xdr:row>7</xdr:row>
      <xdr:rowOff>38100</xdr:rowOff>
    </xdr:from>
    <xdr:to>
      <xdr:col>11</xdr:col>
      <xdr:colOff>361950</xdr:colOff>
      <xdr:row>27</xdr:row>
      <xdr:rowOff>95250</xdr:rowOff>
    </xdr:to>
    <xdr:sp macro="" textlink="">
      <xdr:nvSpPr>
        <xdr:cNvPr id="2" name="Flèche : droite rayée 1">
          <a:extLst>
            <a:ext uri="{FF2B5EF4-FFF2-40B4-BE49-F238E27FC236}">
              <a16:creationId xmlns="" xmlns:a16="http://schemas.microsoft.com/office/drawing/2014/main" id="{878C6903-7B3B-4FF0-866F-A46708955F5C}"/>
            </a:ext>
          </a:extLst>
        </xdr:cNvPr>
        <xdr:cNvSpPr/>
      </xdr:nvSpPr>
      <xdr:spPr>
        <a:xfrm>
          <a:off x="7115175" y="1371600"/>
          <a:ext cx="838200" cy="3867150"/>
        </a:xfrm>
        <a:prstGeom prst="striped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133350</xdr:colOff>
      <xdr:row>7</xdr:row>
      <xdr:rowOff>38100</xdr:rowOff>
    </xdr:from>
    <xdr:to>
      <xdr:col>11</xdr:col>
      <xdr:colOff>361950</xdr:colOff>
      <xdr:row>27</xdr:row>
      <xdr:rowOff>95250</xdr:rowOff>
    </xdr:to>
    <xdr:sp macro="" textlink="">
      <xdr:nvSpPr>
        <xdr:cNvPr id="2" name="Flèche : droite rayée 1">
          <a:extLst>
            <a:ext uri="{FF2B5EF4-FFF2-40B4-BE49-F238E27FC236}">
              <a16:creationId xmlns="" xmlns:a16="http://schemas.microsoft.com/office/drawing/2014/main" id="{878C6903-7B3B-4FF0-866F-A46708955F5C}"/>
            </a:ext>
          </a:extLst>
        </xdr:cNvPr>
        <xdr:cNvSpPr/>
      </xdr:nvSpPr>
      <xdr:spPr>
        <a:xfrm>
          <a:off x="7115175" y="1371600"/>
          <a:ext cx="838200" cy="3867150"/>
        </a:xfrm>
        <a:prstGeom prst="striped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133350</xdr:colOff>
      <xdr:row>7</xdr:row>
      <xdr:rowOff>38100</xdr:rowOff>
    </xdr:from>
    <xdr:to>
      <xdr:col>10</xdr:col>
      <xdr:colOff>361950</xdr:colOff>
      <xdr:row>27</xdr:row>
      <xdr:rowOff>95250</xdr:rowOff>
    </xdr:to>
    <xdr:sp macro="" textlink="">
      <xdr:nvSpPr>
        <xdr:cNvPr id="2" name="Flèche : droite rayée 1">
          <a:extLst>
            <a:ext uri="{FF2B5EF4-FFF2-40B4-BE49-F238E27FC236}">
              <a16:creationId xmlns="" xmlns:a16="http://schemas.microsoft.com/office/drawing/2014/main" id="{878C6903-7B3B-4FF0-866F-A46708955F5C}"/>
            </a:ext>
          </a:extLst>
        </xdr:cNvPr>
        <xdr:cNvSpPr/>
      </xdr:nvSpPr>
      <xdr:spPr>
        <a:xfrm>
          <a:off x="7115175" y="1371600"/>
          <a:ext cx="838200" cy="3867150"/>
        </a:xfrm>
        <a:prstGeom prst="striped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6"/>
  <sheetViews>
    <sheetView workbookViewId="0">
      <selection activeCell="G1" sqref="G1:O2"/>
    </sheetView>
  </sheetViews>
  <sheetFormatPr baseColWidth="10" defaultColWidth="9.140625" defaultRowHeight="15" x14ac:dyDescent="0.25"/>
  <cols>
    <col min="2" max="2" width="21.5703125" bestFit="1" customWidth="1"/>
    <col min="8" max="8" width="10" bestFit="1" customWidth="1"/>
    <col min="12" max="12" width="14" customWidth="1"/>
  </cols>
  <sheetData>
    <row r="1" spans="2:15" x14ac:dyDescent="0.25">
      <c r="G1" s="14" t="s">
        <v>33</v>
      </c>
      <c r="H1" s="14"/>
      <c r="I1" s="14"/>
      <c r="J1" s="14"/>
      <c r="K1" s="14"/>
      <c r="L1" s="14"/>
      <c r="M1" s="14"/>
      <c r="N1" s="14"/>
      <c r="O1" s="14"/>
    </row>
    <row r="2" spans="2:15" x14ac:dyDescent="0.25">
      <c r="B2" s="13" t="s">
        <v>5</v>
      </c>
      <c r="C2" s="13"/>
      <c r="D2" s="13"/>
      <c r="G2" s="14"/>
      <c r="H2" s="14"/>
      <c r="I2" s="14"/>
      <c r="J2" s="14"/>
      <c r="K2" s="14"/>
      <c r="L2" s="14"/>
      <c r="M2" s="14"/>
      <c r="N2" s="14"/>
      <c r="O2" s="14"/>
    </row>
    <row r="3" spans="2:15" x14ac:dyDescent="0.25">
      <c r="B3" s="3" t="s">
        <v>0</v>
      </c>
      <c r="C3" s="2" t="s">
        <v>1</v>
      </c>
    </row>
    <row r="4" spans="2:15" x14ac:dyDescent="0.25">
      <c r="B4" s="3" t="s">
        <v>2</v>
      </c>
      <c r="C4" s="2" t="s">
        <v>3</v>
      </c>
    </row>
    <row r="5" spans="2:15" x14ac:dyDescent="0.25">
      <c r="G5" s="11" t="s">
        <v>19</v>
      </c>
      <c r="H5" s="11"/>
      <c r="I5" s="11"/>
      <c r="M5" s="11" t="s">
        <v>21</v>
      </c>
      <c r="N5" s="11"/>
      <c r="O5" s="11"/>
    </row>
    <row r="6" spans="2:15" x14ac:dyDescent="0.25">
      <c r="B6" s="13" t="s">
        <v>4</v>
      </c>
      <c r="C6" s="13"/>
      <c r="D6" s="13"/>
      <c r="G6" s="7" t="str">
        <f>$C$3</f>
        <v>eau</v>
      </c>
      <c r="H6" s="8">
        <v>900</v>
      </c>
      <c r="I6" s="7" t="s">
        <v>9</v>
      </c>
      <c r="M6" s="7" t="str">
        <f>$C$3</f>
        <v>eau</v>
      </c>
      <c r="N6" s="8">
        <v>20.96</v>
      </c>
      <c r="O6" s="7" t="s">
        <v>9</v>
      </c>
    </row>
    <row r="7" spans="2:15" x14ac:dyDescent="0.25">
      <c r="B7" s="4" t="str">
        <f>C3</f>
        <v>eau</v>
      </c>
      <c r="C7" s="5">
        <v>2500000</v>
      </c>
      <c r="D7" t="s">
        <v>8</v>
      </c>
      <c r="G7" s="7" t="str">
        <f>$C$4</f>
        <v>acétone</v>
      </c>
      <c r="H7" s="8">
        <v>100</v>
      </c>
      <c r="I7" s="7" t="s">
        <v>9</v>
      </c>
      <c r="M7" s="7" t="str">
        <f>$C$4</f>
        <v>acétone</v>
      </c>
      <c r="N7" s="8">
        <v>398.2</v>
      </c>
      <c r="O7" s="7" t="s">
        <v>9</v>
      </c>
    </row>
    <row r="8" spans="2:15" x14ac:dyDescent="0.25">
      <c r="B8" s="4" t="str">
        <f>C4</f>
        <v>acétone</v>
      </c>
      <c r="C8" s="5">
        <v>620000</v>
      </c>
      <c r="D8" t="s">
        <v>8</v>
      </c>
      <c r="G8" s="7" t="s">
        <v>10</v>
      </c>
      <c r="H8" s="8">
        <v>35</v>
      </c>
      <c r="I8" s="7" t="s">
        <v>13</v>
      </c>
      <c r="M8" s="7" t="s">
        <v>10</v>
      </c>
      <c r="N8" s="8">
        <v>56.5</v>
      </c>
      <c r="O8" s="7" t="s">
        <v>13</v>
      </c>
    </row>
    <row r="9" spans="2:15" x14ac:dyDescent="0.25">
      <c r="G9" s="7" t="s">
        <v>11</v>
      </c>
      <c r="H9" s="8">
        <v>0</v>
      </c>
      <c r="I9" s="7"/>
      <c r="M9" s="7" t="s">
        <v>11</v>
      </c>
      <c r="N9" s="8">
        <v>1</v>
      </c>
      <c r="O9" s="7"/>
    </row>
    <row r="10" spans="2:15" x14ac:dyDescent="0.25">
      <c r="B10" s="13" t="s">
        <v>6</v>
      </c>
      <c r="C10" s="13"/>
      <c r="D10" s="13"/>
      <c r="G10" s="7" t="s">
        <v>14</v>
      </c>
      <c r="H10" s="7">
        <f>((H6*$C$11*H8)+(H7*$C$12*H8)+(H9*((H6*$C$7)+(H7*$C$8))))/3600</f>
        <v>38713.888888888891</v>
      </c>
      <c r="I10" s="7" t="s">
        <v>15</v>
      </c>
      <c r="M10" s="7" t="s">
        <v>14</v>
      </c>
      <c r="N10" s="7">
        <f>((N6*$C$11*N8)+(N7*$C$12*N8)+(N9*((N6*$C$7)+(N7*$C$8))))/3600</f>
        <v>98258.439777777778</v>
      </c>
      <c r="O10" s="7" t="s">
        <v>15</v>
      </c>
    </row>
    <row r="11" spans="2:15" x14ac:dyDescent="0.25">
      <c r="B11" s="4" t="str">
        <f>C3</f>
        <v>eau</v>
      </c>
      <c r="C11" s="1">
        <v>4180</v>
      </c>
      <c r="D11" t="s">
        <v>7</v>
      </c>
    </row>
    <row r="12" spans="2:15" x14ac:dyDescent="0.25">
      <c r="B12" s="4" t="str">
        <f>C4</f>
        <v>acétone</v>
      </c>
      <c r="C12" s="1">
        <v>2200</v>
      </c>
      <c r="D12" t="s">
        <v>7</v>
      </c>
      <c r="G12" s="11" t="s">
        <v>20</v>
      </c>
      <c r="H12" s="11"/>
      <c r="I12" s="11"/>
      <c r="M12" s="11" t="s">
        <v>22</v>
      </c>
      <c r="N12" s="11"/>
      <c r="O12" s="11"/>
    </row>
    <row r="13" spans="2:15" x14ac:dyDescent="0.25">
      <c r="G13" s="7" t="str">
        <f>$C$3</f>
        <v>eau</v>
      </c>
      <c r="H13" s="8">
        <v>15.72</v>
      </c>
      <c r="I13" s="7" t="s">
        <v>9</v>
      </c>
      <c r="M13" s="7" t="str">
        <f>$C$3</f>
        <v>eau</v>
      </c>
      <c r="N13" s="8">
        <v>894.76</v>
      </c>
      <c r="O13" s="7" t="s">
        <v>9</v>
      </c>
    </row>
    <row r="14" spans="2:15" x14ac:dyDescent="0.25">
      <c r="B14" s="6" t="s">
        <v>12</v>
      </c>
      <c r="G14" s="7" t="str">
        <f>$C$4</f>
        <v>acétone</v>
      </c>
      <c r="H14" s="8">
        <v>298.64999999999998</v>
      </c>
      <c r="I14" s="7" t="s">
        <v>9</v>
      </c>
      <c r="M14" s="7" t="str">
        <f>$C$4</f>
        <v>acétone</v>
      </c>
      <c r="N14" s="8">
        <v>0.45</v>
      </c>
      <c r="O14" s="7" t="s">
        <v>9</v>
      </c>
    </row>
    <row r="15" spans="2:15" x14ac:dyDescent="0.25">
      <c r="G15" s="7" t="s">
        <v>10</v>
      </c>
      <c r="H15" s="8">
        <v>35</v>
      </c>
      <c r="I15" s="7" t="s">
        <v>13</v>
      </c>
      <c r="M15" s="7" t="s">
        <v>10</v>
      </c>
      <c r="N15" s="8">
        <v>100</v>
      </c>
      <c r="O15" s="7" t="s">
        <v>13</v>
      </c>
    </row>
    <row r="16" spans="2:15" x14ac:dyDescent="0.25">
      <c r="G16" s="7" t="s">
        <v>11</v>
      </c>
      <c r="H16" s="8">
        <v>0</v>
      </c>
      <c r="I16" s="7"/>
      <c r="M16" s="7" t="s">
        <v>11</v>
      </c>
      <c r="N16" s="8">
        <v>0</v>
      </c>
      <c r="O16" s="7"/>
    </row>
    <row r="17" spans="7:15" x14ac:dyDescent="0.25">
      <c r="G17" s="7" t="s">
        <v>14</v>
      </c>
      <c r="H17" s="7">
        <f>((H13*$C$11*H15)+(H14*$C$12*H15)+(H16*((H13*$C$7)+(H14*$C$8))))/3600</f>
        <v>7026.6350000000002</v>
      </c>
      <c r="I17" s="7" t="s">
        <v>15</v>
      </c>
      <c r="M17" s="7" t="s">
        <v>14</v>
      </c>
      <c r="N17" s="7">
        <f>((N13*$C$11*N15)+(N14*$C$12*N15)+(N16*((N13*$C$7)+(N14*$C$8))))/3600</f>
        <v>103919.07777777778</v>
      </c>
      <c r="O17" s="7" t="s">
        <v>15</v>
      </c>
    </row>
    <row r="19" spans="7:15" x14ac:dyDescent="0.25">
      <c r="G19" s="11"/>
      <c r="H19" s="11"/>
      <c r="I19" s="11"/>
      <c r="M19" s="11"/>
      <c r="N19" s="11"/>
      <c r="O19" s="11"/>
    </row>
    <row r="20" spans="7:15" x14ac:dyDescent="0.25">
      <c r="G20" s="7" t="str">
        <f>$C$3</f>
        <v>eau</v>
      </c>
      <c r="H20" s="8">
        <v>0</v>
      </c>
      <c r="I20" s="7" t="s">
        <v>9</v>
      </c>
      <c r="M20" s="7" t="str">
        <f>$C$3</f>
        <v>eau</v>
      </c>
      <c r="N20" s="8">
        <v>0</v>
      </c>
      <c r="O20" s="7" t="s">
        <v>9</v>
      </c>
    </row>
    <row r="21" spans="7:15" x14ac:dyDescent="0.25">
      <c r="G21" s="7" t="str">
        <f>$C$4</f>
        <v>acétone</v>
      </c>
      <c r="H21" s="8">
        <v>0</v>
      </c>
      <c r="I21" s="7" t="s">
        <v>9</v>
      </c>
      <c r="M21" s="7" t="str">
        <f>$C$4</f>
        <v>acétone</v>
      </c>
      <c r="N21" s="8">
        <v>0</v>
      </c>
      <c r="O21" s="7" t="s">
        <v>9</v>
      </c>
    </row>
    <row r="22" spans="7:15" x14ac:dyDescent="0.25">
      <c r="G22" s="7" t="s">
        <v>10</v>
      </c>
      <c r="H22" s="8">
        <v>0</v>
      </c>
      <c r="I22" s="7" t="s">
        <v>13</v>
      </c>
      <c r="M22" s="7" t="s">
        <v>10</v>
      </c>
      <c r="N22" s="8">
        <v>0</v>
      </c>
      <c r="O22" s="7" t="s">
        <v>13</v>
      </c>
    </row>
    <row r="23" spans="7:15" x14ac:dyDescent="0.25">
      <c r="G23" s="7" t="s">
        <v>11</v>
      </c>
      <c r="H23" s="8">
        <v>0</v>
      </c>
      <c r="I23" s="7"/>
      <c r="M23" s="7" t="s">
        <v>11</v>
      </c>
      <c r="N23" s="8">
        <v>0</v>
      </c>
      <c r="O23" s="7"/>
    </row>
    <row r="24" spans="7:15" x14ac:dyDescent="0.25">
      <c r="G24" s="7" t="s">
        <v>14</v>
      </c>
      <c r="H24" s="7">
        <f>((H20*$C$11*H22)+(H21*$C$12*H22)+(H23*((H20*$C$7)+(H21*$C$8))))/3600</f>
        <v>0</v>
      </c>
      <c r="I24" s="7" t="s">
        <v>15</v>
      </c>
      <c r="M24" s="7" t="s">
        <v>14</v>
      </c>
      <c r="N24" s="7">
        <f>((N20*$C$11*N22)+(N21*$C$12*N22)+(N23*((N20*$C$7)+(N21*$C$8))))/3600</f>
        <v>0</v>
      </c>
      <c r="O24" s="7" t="s">
        <v>15</v>
      </c>
    </row>
    <row r="26" spans="7:15" x14ac:dyDescent="0.25">
      <c r="G26" s="11"/>
      <c r="H26" s="11"/>
      <c r="I26" s="11"/>
      <c r="M26" s="11"/>
      <c r="N26" s="11"/>
      <c r="O26" s="11"/>
    </row>
    <row r="27" spans="7:15" x14ac:dyDescent="0.25">
      <c r="G27" s="7" t="str">
        <f>$C$3</f>
        <v>eau</v>
      </c>
      <c r="H27" s="8">
        <v>0</v>
      </c>
      <c r="I27" s="7" t="s">
        <v>9</v>
      </c>
      <c r="M27" s="7" t="str">
        <f>$C$3</f>
        <v>eau</v>
      </c>
      <c r="N27" s="8">
        <v>0</v>
      </c>
      <c r="O27" s="7" t="s">
        <v>9</v>
      </c>
    </row>
    <row r="28" spans="7:15" x14ac:dyDescent="0.25">
      <c r="G28" s="7" t="str">
        <f>$C$4</f>
        <v>acétone</v>
      </c>
      <c r="H28" s="8">
        <v>0</v>
      </c>
      <c r="I28" s="7" t="s">
        <v>9</v>
      </c>
      <c r="M28" s="7" t="str">
        <f>$C$4</f>
        <v>acétone</v>
      </c>
      <c r="N28" s="8">
        <v>0</v>
      </c>
      <c r="O28" s="7" t="s">
        <v>9</v>
      </c>
    </row>
    <row r="29" spans="7:15" x14ac:dyDescent="0.25">
      <c r="G29" s="7" t="s">
        <v>10</v>
      </c>
      <c r="H29" s="8">
        <v>0</v>
      </c>
      <c r="I29" s="7" t="s">
        <v>13</v>
      </c>
      <c r="M29" s="7" t="s">
        <v>10</v>
      </c>
      <c r="N29" s="8">
        <v>0</v>
      </c>
      <c r="O29" s="7" t="s">
        <v>13</v>
      </c>
    </row>
    <row r="30" spans="7:15" x14ac:dyDescent="0.25">
      <c r="G30" s="7" t="s">
        <v>11</v>
      </c>
      <c r="H30" s="8">
        <v>0</v>
      </c>
      <c r="I30" s="7"/>
      <c r="M30" s="7" t="s">
        <v>11</v>
      </c>
      <c r="N30" s="8">
        <v>0</v>
      </c>
      <c r="O30" s="7"/>
    </row>
    <row r="31" spans="7:15" x14ac:dyDescent="0.25">
      <c r="G31" s="7" t="s">
        <v>14</v>
      </c>
      <c r="H31" s="7">
        <f>((H27*$C$11*H29)+(H28*$C$12*H29)+(H30*((H27*$C$7)+(H28*$C$8))))/3600</f>
        <v>0</v>
      </c>
      <c r="I31" s="7" t="s">
        <v>15</v>
      </c>
      <c r="M31" s="7" t="s">
        <v>14</v>
      </c>
      <c r="N31" s="7">
        <f>((N27*$C$11*N29)+(N28*$C$12*N29)+(N30*((N27*$C$7)+(N28*$C$8))))/3600</f>
        <v>0</v>
      </c>
      <c r="O31" s="7" t="s">
        <v>15</v>
      </c>
    </row>
    <row r="34" spans="7:15" x14ac:dyDescent="0.25">
      <c r="G34" t="s">
        <v>16</v>
      </c>
      <c r="I34">
        <f>H31+H24+H17+H10</f>
        <v>45740.523888888893</v>
      </c>
      <c r="M34" t="s">
        <v>17</v>
      </c>
      <c r="O34">
        <f>N31+N24+N17+N10</f>
        <v>202177.51755555556</v>
      </c>
    </row>
    <row r="36" spans="7:15" x14ac:dyDescent="0.25">
      <c r="J36" s="12" t="s">
        <v>18</v>
      </c>
      <c r="K36" s="12"/>
      <c r="L36" s="10">
        <f>I34-O34</f>
        <v>-156436.99366666668</v>
      </c>
      <c r="M36" s="9" t="s">
        <v>15</v>
      </c>
    </row>
  </sheetData>
  <mergeCells count="13">
    <mergeCell ref="M5:O5"/>
    <mergeCell ref="M12:O12"/>
    <mergeCell ref="M19:O19"/>
    <mergeCell ref="M26:O26"/>
    <mergeCell ref="G1:O2"/>
    <mergeCell ref="J36:K36"/>
    <mergeCell ref="B6:D6"/>
    <mergeCell ref="B2:D2"/>
    <mergeCell ref="B10:D10"/>
    <mergeCell ref="G5:I5"/>
    <mergeCell ref="G12:I12"/>
    <mergeCell ref="G19:I19"/>
    <mergeCell ref="G26:I2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6"/>
  <sheetViews>
    <sheetView tabSelected="1" topLeftCell="A10" workbookViewId="0">
      <selection activeCell="H13" sqref="H13"/>
    </sheetView>
  </sheetViews>
  <sheetFormatPr baseColWidth="10" defaultColWidth="9.140625" defaultRowHeight="15" x14ac:dyDescent="0.25"/>
  <cols>
    <col min="2" max="2" width="21.5703125" bestFit="1" customWidth="1"/>
    <col min="8" max="8" width="10" bestFit="1" customWidth="1"/>
    <col min="12" max="12" width="14" customWidth="1"/>
  </cols>
  <sheetData>
    <row r="1" spans="2:15" x14ac:dyDescent="0.25">
      <c r="G1" s="14" t="s">
        <v>34</v>
      </c>
      <c r="H1" s="14"/>
      <c r="I1" s="14"/>
      <c r="J1" s="14"/>
      <c r="K1" s="14"/>
      <c r="L1" s="14"/>
      <c r="M1" s="14"/>
      <c r="N1" s="14"/>
      <c r="O1" s="14"/>
    </row>
    <row r="2" spans="2:15" x14ac:dyDescent="0.25">
      <c r="B2" s="13" t="s">
        <v>5</v>
      </c>
      <c r="C2" s="13"/>
      <c r="D2" s="13"/>
      <c r="G2" s="14"/>
      <c r="H2" s="14"/>
      <c r="I2" s="14"/>
      <c r="J2" s="14"/>
      <c r="K2" s="14"/>
      <c r="L2" s="14"/>
      <c r="M2" s="14"/>
      <c r="N2" s="14"/>
      <c r="O2" s="14"/>
    </row>
    <row r="3" spans="2:15" x14ac:dyDescent="0.25">
      <c r="B3" s="3" t="s">
        <v>0</v>
      </c>
      <c r="C3" s="2" t="s">
        <v>1</v>
      </c>
    </row>
    <row r="4" spans="2:15" x14ac:dyDescent="0.25">
      <c r="B4" s="3" t="s">
        <v>2</v>
      </c>
      <c r="C4" s="2" t="s">
        <v>3</v>
      </c>
    </row>
    <row r="5" spans="2:15" x14ac:dyDescent="0.25">
      <c r="G5" s="11" t="s">
        <v>36</v>
      </c>
      <c r="H5" s="11"/>
      <c r="I5" s="11"/>
      <c r="M5" s="11" t="s">
        <v>38</v>
      </c>
      <c r="N5" s="11"/>
      <c r="O5" s="11"/>
    </row>
    <row r="6" spans="2:15" x14ac:dyDescent="0.25">
      <c r="B6" s="13" t="s">
        <v>4</v>
      </c>
      <c r="C6" s="13"/>
      <c r="D6" s="13"/>
      <c r="G6" s="7" t="str">
        <f>$C$3</f>
        <v>eau</v>
      </c>
      <c r="H6" s="8">
        <v>20.96</v>
      </c>
      <c r="I6" s="7" t="s">
        <v>9</v>
      </c>
      <c r="M6" s="7" t="str">
        <f>$C$3</f>
        <v>eau</v>
      </c>
      <c r="N6" s="8">
        <v>20.96</v>
      </c>
      <c r="O6" s="7" t="s">
        <v>9</v>
      </c>
    </row>
    <row r="7" spans="2:15" x14ac:dyDescent="0.25">
      <c r="B7" s="4" t="str">
        <f>C3</f>
        <v>eau</v>
      </c>
      <c r="C7" s="5">
        <v>2500000</v>
      </c>
      <c r="D7" t="s">
        <v>8</v>
      </c>
      <c r="G7" s="7" t="str">
        <f>$C$4</f>
        <v>acétone</v>
      </c>
      <c r="H7" s="8">
        <v>398.2</v>
      </c>
      <c r="I7" s="7" t="s">
        <v>9</v>
      </c>
      <c r="M7" s="7" t="str">
        <f>$C$4</f>
        <v>acétone</v>
      </c>
      <c r="N7" s="8">
        <v>398.2</v>
      </c>
      <c r="O7" s="7" t="s">
        <v>9</v>
      </c>
    </row>
    <row r="8" spans="2:15" x14ac:dyDescent="0.25">
      <c r="B8" s="4" t="str">
        <f>C4</f>
        <v>acétone</v>
      </c>
      <c r="C8" s="5">
        <v>620000</v>
      </c>
      <c r="D8" t="s">
        <v>8</v>
      </c>
      <c r="G8" s="7" t="s">
        <v>10</v>
      </c>
      <c r="H8" s="8">
        <v>56.5</v>
      </c>
      <c r="I8" s="7" t="s">
        <v>13</v>
      </c>
      <c r="M8" s="7" t="s">
        <v>10</v>
      </c>
      <c r="N8" s="8">
        <v>30</v>
      </c>
      <c r="O8" s="7" t="s">
        <v>13</v>
      </c>
    </row>
    <row r="9" spans="2:15" x14ac:dyDescent="0.25">
      <c r="G9" s="7" t="s">
        <v>11</v>
      </c>
      <c r="H9" s="8">
        <v>1</v>
      </c>
      <c r="I9" s="7"/>
      <c r="M9" s="7" t="s">
        <v>11</v>
      </c>
      <c r="N9" s="8">
        <v>0</v>
      </c>
      <c r="O9" s="7"/>
    </row>
    <row r="10" spans="2:15" x14ac:dyDescent="0.25">
      <c r="B10" s="13" t="s">
        <v>6</v>
      </c>
      <c r="C10" s="13"/>
      <c r="D10" s="13"/>
      <c r="G10" s="7" t="s">
        <v>14</v>
      </c>
      <c r="H10" s="7">
        <f>((H6*$C$11*H8)+(H7*$C$12*H8)+(H9*((H6*$C$7)+(H7*$C$8))))/3600</f>
        <v>98258.439777777778</v>
      </c>
      <c r="I10" s="7" t="s">
        <v>15</v>
      </c>
      <c r="M10" s="7" t="s">
        <v>14</v>
      </c>
      <c r="N10" s="7">
        <f>((N6*$C$11*N8)+(N7*$C$12*N8)+(N9*((N6*$C$7)+(N7*$C$8))))/3600</f>
        <v>8030.44</v>
      </c>
      <c r="O10" s="7" t="s">
        <v>15</v>
      </c>
    </row>
    <row r="11" spans="2:15" x14ac:dyDescent="0.25">
      <c r="B11" s="4" t="str">
        <f>C3</f>
        <v>eau</v>
      </c>
      <c r="C11" s="1">
        <v>4180</v>
      </c>
      <c r="D11" t="s">
        <v>7</v>
      </c>
    </row>
    <row r="12" spans="2:15" x14ac:dyDescent="0.25">
      <c r="B12" s="4" t="str">
        <f>C4</f>
        <v>acétone</v>
      </c>
      <c r="C12" s="1">
        <v>2200</v>
      </c>
      <c r="D12" t="s">
        <v>7</v>
      </c>
      <c r="G12" s="11" t="s">
        <v>37</v>
      </c>
      <c r="H12" s="11"/>
      <c r="I12" s="11"/>
      <c r="M12" s="11" t="s">
        <v>39</v>
      </c>
      <c r="N12" s="11"/>
      <c r="O12" s="11"/>
    </row>
    <row r="13" spans="2:15" x14ac:dyDescent="0.25">
      <c r="G13" s="7" t="str">
        <f>$C$3</f>
        <v>eau</v>
      </c>
      <c r="H13" s="8">
        <v>2590</v>
      </c>
      <c r="I13" s="7" t="s">
        <v>9</v>
      </c>
      <c r="M13" s="7" t="str">
        <f>$C$3</f>
        <v>eau</v>
      </c>
      <c r="N13" s="8">
        <f>H13</f>
        <v>2590</v>
      </c>
      <c r="O13" s="7" t="s">
        <v>9</v>
      </c>
    </row>
    <row r="14" spans="2:15" x14ac:dyDescent="0.25">
      <c r="B14" s="6" t="s">
        <v>12</v>
      </c>
      <c r="G14" s="7" t="str">
        <f>$C$4</f>
        <v>acétone</v>
      </c>
      <c r="H14" s="8">
        <v>0</v>
      </c>
      <c r="I14" s="7" t="s">
        <v>9</v>
      </c>
      <c r="M14" s="7" t="str">
        <f>$C$4</f>
        <v>acétone</v>
      </c>
      <c r="N14" s="8">
        <v>0</v>
      </c>
      <c r="O14" s="7" t="s">
        <v>9</v>
      </c>
    </row>
    <row r="15" spans="2:15" x14ac:dyDescent="0.25">
      <c r="G15" s="7" t="s">
        <v>10</v>
      </c>
      <c r="H15" s="8">
        <v>10</v>
      </c>
      <c r="I15" s="7" t="s">
        <v>13</v>
      </c>
      <c r="M15" s="7" t="s">
        <v>10</v>
      </c>
      <c r="N15" s="8">
        <v>40</v>
      </c>
      <c r="O15" s="7" t="s">
        <v>13</v>
      </c>
    </row>
    <row r="16" spans="2:15" x14ac:dyDescent="0.25">
      <c r="G16" s="7" t="s">
        <v>11</v>
      </c>
      <c r="H16" s="8">
        <v>0</v>
      </c>
      <c r="I16" s="7"/>
      <c r="M16" s="7" t="s">
        <v>11</v>
      </c>
      <c r="N16" s="8">
        <v>0</v>
      </c>
      <c r="O16" s="7"/>
    </row>
    <row r="17" spans="7:15" x14ac:dyDescent="0.25">
      <c r="G17" s="7" t="s">
        <v>14</v>
      </c>
      <c r="H17" s="7">
        <f>((H13*$C$11*H15)+(H14*$C$12*H15)+(H16*((H13*$C$7)+(H14*$C$8))))/3600</f>
        <v>30072.777777777777</v>
      </c>
      <c r="I17" s="7" t="s">
        <v>15</v>
      </c>
      <c r="M17" s="7" t="s">
        <v>14</v>
      </c>
      <c r="N17" s="7">
        <f>((N13*$C$11*N15)+(N14*$C$12*N15)+(N16*((N13*$C$7)+(N14*$C$8))))/3600</f>
        <v>120291.11111111111</v>
      </c>
      <c r="O17" s="7" t="s">
        <v>15</v>
      </c>
    </row>
    <row r="19" spans="7:15" x14ac:dyDescent="0.25">
      <c r="G19" s="11"/>
      <c r="H19" s="11"/>
      <c r="I19" s="11"/>
      <c r="M19" s="11"/>
      <c r="N19" s="11"/>
      <c r="O19" s="11"/>
    </row>
    <row r="20" spans="7:15" x14ac:dyDescent="0.25">
      <c r="G20" s="7" t="str">
        <f>$C$3</f>
        <v>eau</v>
      </c>
      <c r="H20" s="8">
        <v>0</v>
      </c>
      <c r="I20" s="7" t="s">
        <v>9</v>
      </c>
      <c r="M20" s="7" t="str">
        <f>$C$3</f>
        <v>eau</v>
      </c>
      <c r="N20" s="8">
        <v>0</v>
      </c>
      <c r="O20" s="7" t="s">
        <v>9</v>
      </c>
    </row>
    <row r="21" spans="7:15" x14ac:dyDescent="0.25">
      <c r="G21" s="7" t="str">
        <f>$C$4</f>
        <v>acétone</v>
      </c>
      <c r="H21" s="8">
        <v>0</v>
      </c>
      <c r="I21" s="7" t="s">
        <v>9</v>
      </c>
      <c r="M21" s="7" t="str">
        <f>$C$4</f>
        <v>acétone</v>
      </c>
      <c r="N21" s="8">
        <v>0</v>
      </c>
      <c r="O21" s="7" t="s">
        <v>9</v>
      </c>
    </row>
    <row r="22" spans="7:15" x14ac:dyDescent="0.25">
      <c r="G22" s="7" t="s">
        <v>10</v>
      </c>
      <c r="H22" s="8">
        <v>0</v>
      </c>
      <c r="I22" s="7" t="s">
        <v>13</v>
      </c>
      <c r="M22" s="7" t="s">
        <v>10</v>
      </c>
      <c r="N22" s="8">
        <v>0</v>
      </c>
      <c r="O22" s="7" t="s">
        <v>13</v>
      </c>
    </row>
    <row r="23" spans="7:15" x14ac:dyDescent="0.25">
      <c r="G23" s="7" t="s">
        <v>11</v>
      </c>
      <c r="H23" s="8">
        <v>0</v>
      </c>
      <c r="I23" s="7"/>
      <c r="M23" s="7" t="s">
        <v>11</v>
      </c>
      <c r="N23" s="8">
        <v>0</v>
      </c>
      <c r="O23" s="7"/>
    </row>
    <row r="24" spans="7:15" x14ac:dyDescent="0.25">
      <c r="G24" s="7" t="s">
        <v>14</v>
      </c>
      <c r="H24" s="7">
        <f>((H20*$C$11*H22)+(H21*$C$12*H22)+(H23*((H20*$C$7)+(H21*$C$8))))/3600</f>
        <v>0</v>
      </c>
      <c r="I24" s="7" t="s">
        <v>15</v>
      </c>
      <c r="M24" s="7" t="s">
        <v>14</v>
      </c>
      <c r="N24" s="7">
        <f>((N20*$C$11*N22)+(N21*$C$12*N22)+(N23*((N20*$C$7)+(N21*$C$8))))/3600</f>
        <v>0</v>
      </c>
      <c r="O24" s="7" t="s">
        <v>15</v>
      </c>
    </row>
    <row r="26" spans="7:15" x14ac:dyDescent="0.25">
      <c r="G26" s="11"/>
      <c r="H26" s="11"/>
      <c r="I26" s="11"/>
      <c r="M26" s="11"/>
      <c r="N26" s="11"/>
      <c r="O26" s="11"/>
    </row>
    <row r="27" spans="7:15" x14ac:dyDescent="0.25">
      <c r="G27" s="7" t="str">
        <f>$C$3</f>
        <v>eau</v>
      </c>
      <c r="H27" s="8">
        <v>0</v>
      </c>
      <c r="I27" s="7" t="s">
        <v>9</v>
      </c>
      <c r="M27" s="7" t="str">
        <f>$C$3</f>
        <v>eau</v>
      </c>
      <c r="N27" s="8">
        <v>0</v>
      </c>
      <c r="O27" s="7" t="s">
        <v>9</v>
      </c>
    </row>
    <row r="28" spans="7:15" x14ac:dyDescent="0.25">
      <c r="G28" s="7" t="str">
        <f>$C$4</f>
        <v>acétone</v>
      </c>
      <c r="H28" s="8">
        <v>0</v>
      </c>
      <c r="I28" s="7" t="s">
        <v>9</v>
      </c>
      <c r="M28" s="7" t="str">
        <f>$C$4</f>
        <v>acétone</v>
      </c>
      <c r="N28" s="8">
        <v>0</v>
      </c>
      <c r="O28" s="7" t="s">
        <v>9</v>
      </c>
    </row>
    <row r="29" spans="7:15" x14ac:dyDescent="0.25">
      <c r="G29" s="7" t="s">
        <v>10</v>
      </c>
      <c r="H29" s="8">
        <v>0</v>
      </c>
      <c r="I29" s="7" t="s">
        <v>13</v>
      </c>
      <c r="M29" s="7" t="s">
        <v>10</v>
      </c>
      <c r="N29" s="8">
        <v>0</v>
      </c>
      <c r="O29" s="7" t="s">
        <v>13</v>
      </c>
    </row>
    <row r="30" spans="7:15" x14ac:dyDescent="0.25">
      <c r="G30" s="7" t="s">
        <v>11</v>
      </c>
      <c r="H30" s="8">
        <v>0</v>
      </c>
      <c r="I30" s="7"/>
      <c r="M30" s="7" t="s">
        <v>11</v>
      </c>
      <c r="N30" s="8">
        <v>0</v>
      </c>
      <c r="O30" s="7"/>
    </row>
    <row r="31" spans="7:15" x14ac:dyDescent="0.25">
      <c r="G31" s="7" t="s">
        <v>14</v>
      </c>
      <c r="H31" s="7">
        <f>((H27*$C$11*H29)+(H28*$C$12*H29)+(H30*((H27*$C$7)+(H28*$C$8))))/3600</f>
        <v>0</v>
      </c>
      <c r="I31" s="7" t="s">
        <v>15</v>
      </c>
      <c r="M31" s="7" t="s">
        <v>14</v>
      </c>
      <c r="N31" s="7">
        <f>((N27*$C$11*N29)+(N28*$C$12*N29)+(N30*((N27*$C$7)+(N28*$C$8))))/3600</f>
        <v>0</v>
      </c>
      <c r="O31" s="7" t="s">
        <v>15</v>
      </c>
    </row>
    <row r="34" spans="7:15" x14ac:dyDescent="0.25">
      <c r="G34" t="s">
        <v>16</v>
      </c>
      <c r="I34">
        <f>H31+H24+H17+H10</f>
        <v>128331.21755555556</v>
      </c>
      <c r="M34" t="s">
        <v>17</v>
      </c>
      <c r="O34">
        <f>N31+N24+N17+N10</f>
        <v>128321.55111111111</v>
      </c>
    </row>
    <row r="36" spans="7:15" x14ac:dyDescent="0.25">
      <c r="J36" s="12" t="s">
        <v>18</v>
      </c>
      <c r="K36" s="12"/>
      <c r="L36" s="10">
        <f>I34-O34</f>
        <v>9.6664444444468245</v>
      </c>
      <c r="M36" s="9" t="s">
        <v>15</v>
      </c>
    </row>
  </sheetData>
  <mergeCells count="13">
    <mergeCell ref="G19:I19"/>
    <mergeCell ref="M19:O19"/>
    <mergeCell ref="G26:I26"/>
    <mergeCell ref="M26:O26"/>
    <mergeCell ref="J36:K36"/>
    <mergeCell ref="G1:O2"/>
    <mergeCell ref="B2:D2"/>
    <mergeCell ref="G5:I5"/>
    <mergeCell ref="M5:O5"/>
    <mergeCell ref="B6:D6"/>
    <mergeCell ref="B10:D10"/>
    <mergeCell ref="G12:I12"/>
    <mergeCell ref="M12:O1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7"/>
  <sheetViews>
    <sheetView workbookViewId="0">
      <selection activeCell="B39" sqref="B39"/>
    </sheetView>
  </sheetViews>
  <sheetFormatPr baseColWidth="10" defaultColWidth="9.140625" defaultRowHeight="15" x14ac:dyDescent="0.25"/>
  <cols>
    <col min="2" max="2" width="21.5703125" bestFit="1" customWidth="1"/>
    <col min="8" max="8" width="10" bestFit="1" customWidth="1"/>
    <col min="11" max="11" width="11.85546875" customWidth="1"/>
    <col min="12" max="12" width="14" customWidth="1"/>
  </cols>
  <sheetData>
    <row r="1" spans="2:14" ht="7.5" customHeight="1" x14ac:dyDescent="0.25"/>
    <row r="2" spans="2:14" ht="14.25" customHeight="1" x14ac:dyDescent="0.25">
      <c r="B2" s="13" t="s">
        <v>5</v>
      </c>
      <c r="C2" s="13"/>
      <c r="D2" s="13"/>
      <c r="F2" s="14" t="s">
        <v>35</v>
      </c>
      <c r="G2" s="14"/>
      <c r="H2" s="14"/>
      <c r="I2" s="14"/>
      <c r="J2" s="14"/>
      <c r="K2" s="14"/>
      <c r="L2" s="14"/>
      <c r="M2" s="14"/>
      <c r="N2" s="14"/>
    </row>
    <row r="3" spans="2:14" ht="14.25" customHeight="1" x14ac:dyDescent="0.25">
      <c r="B3" s="3" t="s">
        <v>0</v>
      </c>
      <c r="C3" s="2" t="s">
        <v>1</v>
      </c>
      <c r="F3" s="14"/>
      <c r="G3" s="14"/>
      <c r="H3" s="14"/>
      <c r="I3" s="14"/>
      <c r="J3" s="14"/>
      <c r="K3" s="14"/>
      <c r="L3" s="14"/>
      <c r="M3" s="14"/>
      <c r="N3" s="14"/>
    </row>
    <row r="4" spans="2:14" x14ac:dyDescent="0.25">
      <c r="B4" s="3" t="s">
        <v>2</v>
      </c>
      <c r="C4" s="2" t="s">
        <v>3</v>
      </c>
    </row>
    <row r="5" spans="2:14" x14ac:dyDescent="0.25">
      <c r="B5" t="s">
        <v>23</v>
      </c>
      <c r="C5" s="2" t="s">
        <v>24</v>
      </c>
      <c r="F5" s="11" t="s">
        <v>19</v>
      </c>
      <c r="G5" s="11"/>
      <c r="H5" s="11"/>
      <c r="L5" s="11" t="s">
        <v>27</v>
      </c>
      <c r="M5" s="11"/>
      <c r="N5" s="11"/>
    </row>
    <row r="6" spans="2:14" x14ac:dyDescent="0.25">
      <c r="F6" s="7" t="str">
        <f>$C$3</f>
        <v>eau</v>
      </c>
      <c r="G6" s="8">
        <v>900</v>
      </c>
      <c r="H6" s="7" t="s">
        <v>9</v>
      </c>
      <c r="L6" s="7" t="str">
        <f>$C$3</f>
        <v>eau</v>
      </c>
      <c r="M6" s="8">
        <v>20.96</v>
      </c>
      <c r="N6" s="7" t="s">
        <v>9</v>
      </c>
    </row>
    <row r="7" spans="2:14" x14ac:dyDescent="0.25">
      <c r="B7" s="13" t="s">
        <v>4</v>
      </c>
      <c r="C7" s="13"/>
      <c r="D7" s="13"/>
      <c r="F7" s="7" t="str">
        <f>$C$4</f>
        <v>acétone</v>
      </c>
      <c r="G7" s="8">
        <v>100</v>
      </c>
      <c r="H7" s="7" t="s">
        <v>9</v>
      </c>
      <c r="L7" s="7" t="str">
        <f>$C$4</f>
        <v>acétone</v>
      </c>
      <c r="M7" s="8">
        <v>398.2</v>
      </c>
      <c r="N7" s="7" t="s">
        <v>9</v>
      </c>
    </row>
    <row r="8" spans="2:14" x14ac:dyDescent="0.25">
      <c r="B8" s="4" t="str">
        <f>C3</f>
        <v>eau</v>
      </c>
      <c r="C8" s="5">
        <v>2500000</v>
      </c>
      <c r="D8" t="s">
        <v>8</v>
      </c>
      <c r="F8" s="7" t="str">
        <f>$C$5</f>
        <v>huile</v>
      </c>
      <c r="G8" s="8">
        <v>0</v>
      </c>
      <c r="H8" s="7" t="s">
        <v>9</v>
      </c>
      <c r="L8" s="7" t="str">
        <f>$C$5</f>
        <v>huile</v>
      </c>
      <c r="M8" s="8">
        <v>0</v>
      </c>
      <c r="N8" s="7" t="s">
        <v>9</v>
      </c>
    </row>
    <row r="9" spans="2:14" x14ac:dyDescent="0.25">
      <c r="B9" s="4" t="str">
        <f>C4</f>
        <v>acétone</v>
      </c>
      <c r="C9" s="5">
        <v>620000</v>
      </c>
      <c r="D9" t="s">
        <v>8</v>
      </c>
      <c r="F9" s="7" t="s">
        <v>10</v>
      </c>
      <c r="G9" s="8">
        <v>35</v>
      </c>
      <c r="H9" s="7" t="s">
        <v>13</v>
      </c>
      <c r="L9" s="7" t="s">
        <v>10</v>
      </c>
      <c r="M9" s="8">
        <v>56.5</v>
      </c>
      <c r="N9" s="7" t="s">
        <v>13</v>
      </c>
    </row>
    <row r="10" spans="2:14" x14ac:dyDescent="0.25">
      <c r="B10" t="str">
        <f>C5</f>
        <v>huile</v>
      </c>
      <c r="C10" s="5"/>
      <c r="D10" t="s">
        <v>8</v>
      </c>
      <c r="F10" s="7" t="s">
        <v>11</v>
      </c>
      <c r="G10" s="8">
        <v>0</v>
      </c>
      <c r="H10" s="7"/>
      <c r="L10" s="7" t="s">
        <v>11</v>
      </c>
      <c r="M10" s="8">
        <v>1</v>
      </c>
      <c r="N10" s="7"/>
    </row>
    <row r="11" spans="2:14" x14ac:dyDescent="0.25">
      <c r="F11" s="7" t="s">
        <v>14</v>
      </c>
      <c r="G11" s="7">
        <f>((G6*$C$13*G9)+(G7*$C$14*G9)+(G8*G9*$C$15)+(G10*((G6*$C$8)+(G7*$C$9)+(G8*$C$10))))/3600</f>
        <v>38713.888888888891</v>
      </c>
      <c r="H11" s="7" t="s">
        <v>15</v>
      </c>
      <c r="L11" s="7" t="s">
        <v>14</v>
      </c>
      <c r="M11" s="7">
        <f>((M6*$C$13*M9)+(M7*$C$14*M9)+(M8*M9*$C$15)+(M10*((M6*$C$8)+(M7*$C$9)+(M8*$C$10))))/3600</f>
        <v>98258.439777777778</v>
      </c>
      <c r="N11" s="7" t="s">
        <v>15</v>
      </c>
    </row>
    <row r="12" spans="2:14" x14ac:dyDescent="0.25">
      <c r="B12" s="13" t="s">
        <v>6</v>
      </c>
      <c r="C12" s="13"/>
      <c r="D12" s="13"/>
    </row>
    <row r="13" spans="2:14" x14ac:dyDescent="0.25">
      <c r="B13" s="4" t="str">
        <f>C3</f>
        <v>eau</v>
      </c>
      <c r="C13" s="1">
        <v>4180</v>
      </c>
      <c r="D13" t="s">
        <v>7</v>
      </c>
      <c r="F13" s="11" t="s">
        <v>32</v>
      </c>
      <c r="G13" s="11"/>
      <c r="H13" s="11"/>
      <c r="L13" s="11" t="s">
        <v>28</v>
      </c>
      <c r="M13" s="11"/>
      <c r="N13" s="11"/>
    </row>
    <row r="14" spans="2:14" x14ac:dyDescent="0.25">
      <c r="B14" s="4" t="str">
        <f>C4</f>
        <v>acétone</v>
      </c>
      <c r="C14" s="1">
        <v>2200</v>
      </c>
      <c r="D14" t="s">
        <v>7</v>
      </c>
      <c r="F14" s="7" t="str">
        <f>$C$3</f>
        <v>eau</v>
      </c>
      <c r="G14" s="8">
        <v>15.72</v>
      </c>
      <c r="H14" s="7" t="s">
        <v>9</v>
      </c>
      <c r="L14" s="7" t="str">
        <f>$C$3</f>
        <v>eau</v>
      </c>
      <c r="M14" s="8">
        <f>G22</f>
        <v>2590</v>
      </c>
      <c r="N14" s="7" t="s">
        <v>9</v>
      </c>
    </row>
    <row r="15" spans="2:14" x14ac:dyDescent="0.25">
      <c r="B15" t="str">
        <f>C5</f>
        <v>huile</v>
      </c>
      <c r="C15" s="1">
        <v>3900</v>
      </c>
      <c r="D15" t="s">
        <v>7</v>
      </c>
      <c r="F15" s="7" t="str">
        <f>$C$4</f>
        <v>acétone</v>
      </c>
      <c r="G15" s="8">
        <v>298.64999999999998</v>
      </c>
      <c r="H15" s="7" t="s">
        <v>9</v>
      </c>
      <c r="L15" s="7" t="str">
        <f>$C$4</f>
        <v>acétone</v>
      </c>
      <c r="M15" s="8">
        <v>0</v>
      </c>
      <c r="N15" s="7" t="s">
        <v>9</v>
      </c>
    </row>
    <row r="16" spans="2:14" x14ac:dyDescent="0.25">
      <c r="F16" s="7" t="str">
        <f>$C$5</f>
        <v>huile</v>
      </c>
      <c r="G16" s="8">
        <v>0</v>
      </c>
      <c r="H16" s="7" t="s">
        <v>9</v>
      </c>
      <c r="L16" s="7" t="str">
        <f>$C$5</f>
        <v>huile</v>
      </c>
      <c r="M16" s="8">
        <v>0</v>
      </c>
      <c r="N16" s="7" t="s">
        <v>9</v>
      </c>
    </row>
    <row r="17" spans="2:14" x14ac:dyDescent="0.25">
      <c r="B17" s="6" t="s">
        <v>12</v>
      </c>
      <c r="F17" s="7" t="s">
        <v>10</v>
      </c>
      <c r="G17" s="8">
        <v>30</v>
      </c>
      <c r="H17" s="7" t="s">
        <v>13</v>
      </c>
      <c r="L17" s="7" t="s">
        <v>10</v>
      </c>
      <c r="M17" s="8">
        <v>40</v>
      </c>
      <c r="N17" s="7" t="s">
        <v>13</v>
      </c>
    </row>
    <row r="18" spans="2:14" x14ac:dyDescent="0.25">
      <c r="F18" s="7" t="s">
        <v>11</v>
      </c>
      <c r="G18" s="8">
        <v>0</v>
      </c>
      <c r="H18" s="7"/>
      <c r="L18" s="7" t="s">
        <v>11</v>
      </c>
      <c r="M18" s="8">
        <v>0</v>
      </c>
      <c r="N18" s="7"/>
    </row>
    <row r="19" spans="2:14" x14ac:dyDescent="0.25">
      <c r="F19" s="7" t="s">
        <v>14</v>
      </c>
      <c r="G19" s="7">
        <f>((G14*$C$13*G17)+(G15*$C$14*G17)+(G16*G17*$C$15)+(G18*((G14*$C$8)+(G15*$C$9)+(G16*$C$10))))/3600</f>
        <v>6022.83</v>
      </c>
      <c r="H19" s="7" t="s">
        <v>15</v>
      </c>
      <c r="L19" s="7" t="s">
        <v>14</v>
      </c>
      <c r="M19" s="7">
        <f>((M14*$C$13*M17)+(M15*$C$14*M17)+(M16*M17*$C$15)+(M18*((M14*$C$8)+(M15*$C$9)+(M16*$C$10))))/3600</f>
        <v>120291.11111111111</v>
      </c>
      <c r="N19" s="7" t="s">
        <v>15</v>
      </c>
    </row>
    <row r="21" spans="2:14" x14ac:dyDescent="0.25">
      <c r="F21" s="11" t="s">
        <v>26</v>
      </c>
      <c r="G21" s="11"/>
      <c r="H21" s="11"/>
      <c r="L21" s="11" t="s">
        <v>29</v>
      </c>
      <c r="M21" s="11"/>
      <c r="N21" s="11"/>
    </row>
    <row r="22" spans="2:14" x14ac:dyDescent="0.25">
      <c r="F22" s="7" t="str">
        <f>$C$3</f>
        <v>eau</v>
      </c>
      <c r="G22" s="8">
        <v>2590</v>
      </c>
      <c r="H22" s="7" t="s">
        <v>9</v>
      </c>
      <c r="L22" s="7" t="str">
        <f>$C$3</f>
        <v>eau</v>
      </c>
      <c r="M22" s="8">
        <f>G6-M30</f>
        <v>5.2400000000000091</v>
      </c>
      <c r="N22" s="7" t="s">
        <v>9</v>
      </c>
    </row>
    <row r="23" spans="2:14" x14ac:dyDescent="0.25">
      <c r="F23" s="7" t="str">
        <f>$C$4</f>
        <v>acétone</v>
      </c>
      <c r="G23" s="8">
        <v>0</v>
      </c>
      <c r="H23" s="7" t="s">
        <v>9</v>
      </c>
      <c r="L23" s="7" t="str">
        <f>$C$4</f>
        <v>acétone</v>
      </c>
      <c r="M23" s="8">
        <f>G7-M31</f>
        <v>99.55</v>
      </c>
      <c r="N23" s="7" t="s">
        <v>9</v>
      </c>
    </row>
    <row r="24" spans="2:14" x14ac:dyDescent="0.25">
      <c r="F24" s="7" t="str">
        <f>$C$5</f>
        <v>huile</v>
      </c>
      <c r="G24" s="8">
        <v>0</v>
      </c>
      <c r="H24" s="7" t="s">
        <v>9</v>
      </c>
      <c r="L24" s="7" t="str">
        <f>$C$5</f>
        <v>huile</v>
      </c>
      <c r="M24" s="8">
        <v>0</v>
      </c>
      <c r="N24" s="7" t="s">
        <v>9</v>
      </c>
    </row>
    <row r="25" spans="2:14" x14ac:dyDescent="0.25">
      <c r="F25" s="7" t="s">
        <v>10</v>
      </c>
      <c r="G25" s="8">
        <v>10</v>
      </c>
      <c r="H25" s="7" t="s">
        <v>13</v>
      </c>
      <c r="L25" s="7" t="s">
        <v>10</v>
      </c>
      <c r="M25" s="8">
        <v>30</v>
      </c>
      <c r="N25" s="7" t="s">
        <v>13</v>
      </c>
    </row>
    <row r="26" spans="2:14" x14ac:dyDescent="0.25">
      <c r="F26" s="7" t="s">
        <v>11</v>
      </c>
      <c r="G26" s="8">
        <v>0</v>
      </c>
      <c r="H26" s="7"/>
      <c r="L26" s="7" t="s">
        <v>11</v>
      </c>
      <c r="M26" s="8">
        <v>0</v>
      </c>
      <c r="N26" s="7"/>
    </row>
    <row r="27" spans="2:14" x14ac:dyDescent="0.25">
      <c r="F27" s="7" t="s">
        <v>14</v>
      </c>
      <c r="G27" s="7">
        <f>((G22*$C$13*G25)+(G23*$C$14*G25)+(G24*G25*$C$15)+(G26*((G22*$C$8)+(G23*$C$9)+(G24*$C$10))))/3600</f>
        <v>30072.777777777777</v>
      </c>
      <c r="H27" s="7" t="s">
        <v>15</v>
      </c>
      <c r="L27" s="7" t="s">
        <v>14</v>
      </c>
      <c r="M27" s="7">
        <f>((M22*$C$13*M25)+(M23*$C$14*M25)+(M24*M25*$C$15)+(M26*((M22*$C$8)+(M23*$C$9)+(M24*$C$10))))/3600</f>
        <v>2007.6100000000004</v>
      </c>
      <c r="N27" s="7" t="s">
        <v>15</v>
      </c>
    </row>
    <row r="29" spans="2:14" x14ac:dyDescent="0.25">
      <c r="F29" s="11" t="s">
        <v>25</v>
      </c>
      <c r="G29" s="11"/>
      <c r="H29" s="11"/>
      <c r="L29" s="11" t="s">
        <v>30</v>
      </c>
      <c r="M29" s="11"/>
      <c r="N29" s="11"/>
    </row>
    <row r="30" spans="2:14" x14ac:dyDescent="0.25">
      <c r="F30" s="7" t="str">
        <f>$C$3</f>
        <v>eau</v>
      </c>
      <c r="G30" s="8">
        <v>0</v>
      </c>
      <c r="H30" s="7" t="s">
        <v>9</v>
      </c>
      <c r="L30" s="7" t="str">
        <f>$C$3</f>
        <v>eau</v>
      </c>
      <c r="M30" s="8">
        <v>894.76</v>
      </c>
      <c r="N30" s="7" t="s">
        <v>9</v>
      </c>
    </row>
    <row r="31" spans="2:14" x14ac:dyDescent="0.25">
      <c r="F31" s="7" t="str">
        <f>$C$4</f>
        <v>acétone</v>
      </c>
      <c r="G31" s="8">
        <v>0</v>
      </c>
      <c r="H31" s="7" t="s">
        <v>9</v>
      </c>
      <c r="L31" s="7" t="str">
        <f>$C$4</f>
        <v>acétone</v>
      </c>
      <c r="M31" s="8">
        <v>0.45</v>
      </c>
      <c r="N31" s="7" t="s">
        <v>9</v>
      </c>
    </row>
    <row r="32" spans="2:14" x14ac:dyDescent="0.25">
      <c r="F32" s="7" t="str">
        <f>$C$5</f>
        <v>huile</v>
      </c>
      <c r="G32" s="8">
        <v>7682</v>
      </c>
      <c r="H32" s="7" t="s">
        <v>9</v>
      </c>
      <c r="L32" s="7" t="str">
        <f>$C$5</f>
        <v>huile</v>
      </c>
      <c r="M32" s="8">
        <v>0</v>
      </c>
      <c r="N32" s="7" t="s">
        <v>9</v>
      </c>
    </row>
    <row r="33" spans="6:14" x14ac:dyDescent="0.25">
      <c r="F33" s="7" t="s">
        <v>10</v>
      </c>
      <c r="G33" s="8">
        <v>100</v>
      </c>
      <c r="H33" s="7" t="s">
        <v>13</v>
      </c>
      <c r="L33" s="7" t="s">
        <v>10</v>
      </c>
      <c r="M33" s="8">
        <v>100</v>
      </c>
      <c r="N33" s="7" t="s">
        <v>13</v>
      </c>
    </row>
    <row r="34" spans="6:14" x14ac:dyDescent="0.25">
      <c r="F34" s="7" t="s">
        <v>11</v>
      </c>
      <c r="G34" s="8">
        <v>0</v>
      </c>
      <c r="H34" s="7"/>
      <c r="L34" s="7" t="s">
        <v>11</v>
      </c>
      <c r="M34" s="8">
        <v>0</v>
      </c>
      <c r="N34" s="7"/>
    </row>
    <row r="35" spans="6:14" x14ac:dyDescent="0.25">
      <c r="F35" s="7" t="s">
        <v>14</v>
      </c>
      <c r="G35" s="7">
        <f>((G30*$C$13*G33)+(G31*$C$14*G33)+(G32*G33*$C$15)+(G34*((G30*$C$8)+(G31*$C$9)+(G32*$C$10))))/3600</f>
        <v>832216.66666666663</v>
      </c>
      <c r="H35" s="7" t="s">
        <v>15</v>
      </c>
      <c r="L35" s="7" t="s">
        <v>14</v>
      </c>
      <c r="M35" s="7">
        <f>((M30*$C$13*M33)+(M31*$C$14*M33)+(M32*M33*$C$15)+(M34*((M30*$C$8)+(M31*$C$9)+(M32*$C$10))))/3600</f>
        <v>103919.07777777778</v>
      </c>
      <c r="N35" s="7" t="s">
        <v>15</v>
      </c>
    </row>
    <row r="37" spans="6:14" x14ac:dyDescent="0.25">
      <c r="F37" s="11"/>
      <c r="G37" s="11"/>
      <c r="H37" s="11"/>
      <c r="L37" s="11" t="s">
        <v>31</v>
      </c>
      <c r="M37" s="11"/>
      <c r="N37" s="11"/>
    </row>
    <row r="38" spans="6:14" x14ac:dyDescent="0.25">
      <c r="F38" s="7" t="str">
        <f>$C$3</f>
        <v>eau</v>
      </c>
      <c r="G38" s="8"/>
      <c r="H38" s="7" t="s">
        <v>9</v>
      </c>
      <c r="L38" s="7" t="str">
        <f>$C$3</f>
        <v>eau</v>
      </c>
      <c r="M38" s="8">
        <v>0</v>
      </c>
      <c r="N38" s="7" t="s">
        <v>9</v>
      </c>
    </row>
    <row r="39" spans="6:14" x14ac:dyDescent="0.25">
      <c r="F39" s="7" t="str">
        <f>$C$4</f>
        <v>acétone</v>
      </c>
      <c r="G39" s="8"/>
      <c r="H39" s="7" t="s">
        <v>9</v>
      </c>
      <c r="L39" s="7" t="str">
        <f>$C$4</f>
        <v>acétone</v>
      </c>
      <c r="M39" s="8">
        <v>0</v>
      </c>
      <c r="N39" s="7" t="s">
        <v>9</v>
      </c>
    </row>
    <row r="40" spans="6:14" x14ac:dyDescent="0.25">
      <c r="F40" s="7" t="str">
        <f>$C$5</f>
        <v>huile</v>
      </c>
      <c r="G40" s="8"/>
      <c r="H40" s="7" t="s">
        <v>9</v>
      </c>
      <c r="L40" s="7" t="str">
        <f>$C$5</f>
        <v>huile</v>
      </c>
      <c r="M40" s="8">
        <f>G32</f>
        <v>7682</v>
      </c>
      <c r="N40" s="7" t="s">
        <v>9</v>
      </c>
    </row>
    <row r="41" spans="6:14" x14ac:dyDescent="0.25">
      <c r="F41" s="7" t="s">
        <v>10</v>
      </c>
      <c r="G41" s="8"/>
      <c r="H41" s="7" t="s">
        <v>13</v>
      </c>
      <c r="L41" s="7" t="s">
        <v>10</v>
      </c>
      <c r="M41" s="8">
        <v>70</v>
      </c>
      <c r="N41" s="7" t="s">
        <v>13</v>
      </c>
    </row>
    <row r="42" spans="6:14" x14ac:dyDescent="0.25">
      <c r="F42" s="7" t="s">
        <v>11</v>
      </c>
      <c r="G42" s="8"/>
      <c r="H42" s="7"/>
      <c r="L42" s="7" t="s">
        <v>11</v>
      </c>
      <c r="M42" s="8">
        <v>0</v>
      </c>
      <c r="N42" s="7"/>
    </row>
    <row r="43" spans="6:14" x14ac:dyDescent="0.25">
      <c r="F43" s="7" t="s">
        <v>14</v>
      </c>
      <c r="G43" s="7">
        <f>((G38*$C$13*G41)+(G39*$C$14*G41)+(G40*G41*$C$15)+(G42*((G38*$C$8)+(G39*$C$9)+(G40*$C$10))))/3600</f>
        <v>0</v>
      </c>
      <c r="H43" s="7" t="s">
        <v>15</v>
      </c>
      <c r="L43" s="7" t="s">
        <v>14</v>
      </c>
      <c r="M43" s="7">
        <f>((M38*$C$13*M41)+(M39*$C$14*M41)+(M40*M41*$C$15)+(M42*((M38*$C$8)+(M39*$C$9)+(M40*$C$10))))/3600</f>
        <v>582551.66666666663</v>
      </c>
      <c r="N43" s="7" t="s">
        <v>15</v>
      </c>
    </row>
    <row r="45" spans="6:14" x14ac:dyDescent="0.25">
      <c r="F45" t="s">
        <v>16</v>
      </c>
      <c r="H45">
        <f>G11+G19+G27+G35+G43</f>
        <v>907026.16333333333</v>
      </c>
      <c r="L45" t="s">
        <v>17</v>
      </c>
      <c r="N45">
        <f>M11+M19+M27+M35+M43</f>
        <v>907027.9053333333</v>
      </c>
    </row>
    <row r="47" spans="6:14" x14ac:dyDescent="0.25">
      <c r="I47" s="12" t="s">
        <v>18</v>
      </c>
      <c r="J47" s="12"/>
      <c r="K47" s="10">
        <f>H45-N45</f>
        <v>-1.7419999999692664</v>
      </c>
      <c r="L47" s="9" t="s">
        <v>15</v>
      </c>
    </row>
  </sheetData>
  <mergeCells count="15">
    <mergeCell ref="F37:H37"/>
    <mergeCell ref="L37:N37"/>
    <mergeCell ref="F2:N3"/>
    <mergeCell ref="F13:H13"/>
    <mergeCell ref="L13:N13"/>
    <mergeCell ref="F21:H21"/>
    <mergeCell ref="L21:N21"/>
    <mergeCell ref="F29:H29"/>
    <mergeCell ref="L29:N29"/>
    <mergeCell ref="B2:D2"/>
    <mergeCell ref="F5:H5"/>
    <mergeCell ref="L5:N5"/>
    <mergeCell ref="B7:D7"/>
    <mergeCell ref="B12:D12"/>
    <mergeCell ref="I47:J4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étape 1</vt:lpstr>
      <vt:lpstr>étape 2</vt:lpstr>
      <vt:lpstr>étape 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2018-08-13T19:22:26Z</dcterms:modified>
</cp:coreProperties>
</file>