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4675" windowHeight="12570"/>
  </bookViews>
  <sheets>
    <sheet name="journal de caisse" sheetId="1" r:id="rId1"/>
    <sheet name="2023" sheetId="2" r:id="rId2"/>
  </sheets>
  <externalReferences>
    <externalReference r:id="rId3"/>
  </externalReferences>
  <definedNames>
    <definedName name="_xlnm._FilterDatabase" localSheetId="1" hidden="1">'2023'!$B$5:$N$238</definedName>
    <definedName name="_xlnm._FilterDatabase" localSheetId="0" hidden="1">'journal de caisse'!$A$4:$M$66</definedName>
    <definedName name="Clients">[1]clients!$C$2:$W$97</definedName>
    <definedName name="_xlnm.Print_Titles" localSheetId="1">'2023'!$3:$4</definedName>
    <definedName name="_xlnm.Print_Titles" localSheetId="0">'journal de caisse'!$1:$4</definedName>
    <definedName name="rubriques">[1]rubriques!$B$5:$I$53</definedName>
  </definedNames>
  <calcPr calcId="145621"/>
</workbook>
</file>

<file path=xl/calcChain.xml><?xml version="1.0" encoding="utf-8"?>
<calcChain xmlns="http://schemas.openxmlformats.org/spreadsheetml/2006/main">
  <c r="J2" i="1" l="1"/>
  <c r="J1" i="1" s="1"/>
  <c r="G2" i="2"/>
  <c r="G3" i="2"/>
  <c r="K3" i="2"/>
  <c r="B7" i="2"/>
  <c r="C7" i="2"/>
  <c r="D7" i="2"/>
  <c r="E7" i="2"/>
  <c r="F7" i="2"/>
  <c r="G7" i="2"/>
  <c r="H7" i="2"/>
  <c r="I7" i="2"/>
  <c r="I2" i="2" s="1"/>
  <c r="J7" i="2"/>
  <c r="J2" i="2" s="1"/>
  <c r="K1" i="2" s="1"/>
  <c r="L7" i="2"/>
  <c r="M7" i="2" s="1"/>
  <c r="N7" i="2"/>
  <c r="B8" i="2"/>
  <c r="C8" i="2"/>
  <c r="D8" i="2"/>
  <c r="E8" i="2"/>
  <c r="F8" i="2"/>
  <c r="G8" i="2"/>
  <c r="H8" i="2"/>
  <c r="J8" i="2"/>
  <c r="K8" i="2"/>
  <c r="K2" i="2" s="1"/>
  <c r="L8" i="2"/>
  <c r="M8" i="2"/>
  <c r="N8" i="2"/>
  <c r="B9" i="2"/>
  <c r="C9" i="2"/>
  <c r="D9" i="2"/>
  <c r="E9" i="2"/>
  <c r="F9" i="2"/>
  <c r="G9" i="2"/>
  <c r="H9" i="2"/>
  <c r="I9" i="2"/>
  <c r="J9" i="2"/>
  <c r="K9" i="2"/>
  <c r="L9" i="2"/>
  <c r="M9" i="2" s="1"/>
  <c r="N9" i="2"/>
  <c r="C10" i="2"/>
  <c r="B10" i="2" s="1"/>
  <c r="D10" i="2"/>
  <c r="E10" i="2"/>
  <c r="F10" i="2"/>
  <c r="G10" i="2"/>
  <c r="H10" i="2"/>
  <c r="I10" i="2"/>
  <c r="J10" i="2"/>
  <c r="K10" i="2"/>
  <c r="L10" i="2"/>
  <c r="M10" i="2"/>
  <c r="N10" i="2"/>
  <c r="B11" i="2"/>
  <c r="C11" i="2"/>
  <c r="D11" i="2"/>
  <c r="E11" i="2"/>
  <c r="F11" i="2"/>
  <c r="G11" i="2"/>
  <c r="H11" i="2"/>
  <c r="I11" i="2"/>
  <c r="J11" i="2"/>
  <c r="K11" i="2"/>
  <c r="L11" i="2"/>
  <c r="M11" i="2" s="1"/>
  <c r="C12" i="2"/>
  <c r="B12" i="2" s="1"/>
  <c r="D12" i="2"/>
  <c r="E12" i="2"/>
  <c r="F12" i="2"/>
  <c r="G12" i="2"/>
  <c r="H12" i="2"/>
  <c r="I12" i="2"/>
  <c r="J12" i="2"/>
  <c r="K12" i="2"/>
  <c r="L12" i="2"/>
  <c r="M12" i="2"/>
  <c r="N12" i="2"/>
  <c r="B13" i="2"/>
  <c r="C13" i="2"/>
  <c r="D13" i="2"/>
  <c r="E13" i="2"/>
  <c r="F13" i="2"/>
  <c r="G13" i="2"/>
  <c r="H13" i="2"/>
  <c r="I13" i="2"/>
  <c r="J13" i="2"/>
  <c r="K13" i="2"/>
  <c r="L13" i="2"/>
  <c r="M13" i="2" s="1"/>
  <c r="N13" i="2"/>
  <c r="C14" i="2"/>
  <c r="B14" i="2" s="1"/>
  <c r="D14" i="2"/>
  <c r="E14" i="2"/>
  <c r="F14" i="2"/>
  <c r="G14" i="2"/>
  <c r="H14" i="2"/>
  <c r="I14" i="2"/>
  <c r="J14" i="2"/>
  <c r="K14" i="2"/>
  <c r="L14" i="2"/>
  <c r="M14" i="2"/>
  <c r="N14" i="2"/>
  <c r="B15" i="2"/>
  <c r="C15" i="2"/>
  <c r="D15" i="2"/>
  <c r="E15" i="2"/>
  <c r="F15" i="2"/>
  <c r="G15" i="2"/>
  <c r="H15" i="2"/>
  <c r="I15" i="2"/>
  <c r="J15" i="2"/>
  <c r="K15" i="2"/>
  <c r="L15" i="2"/>
  <c r="M15" i="2" s="1"/>
  <c r="N15" i="2"/>
  <c r="C16" i="2"/>
  <c r="B16" i="2" s="1"/>
  <c r="D16" i="2"/>
  <c r="E16" i="2"/>
  <c r="F16" i="2"/>
  <c r="G16" i="2"/>
  <c r="H16" i="2"/>
  <c r="I16" i="2"/>
  <c r="J16" i="2"/>
  <c r="K16" i="2"/>
  <c r="L16" i="2"/>
  <c r="M16" i="2"/>
  <c r="N16" i="2"/>
  <c r="C47" i="2"/>
  <c r="G2" i="1"/>
  <c r="H1" i="1" s="1"/>
  <c r="H2" i="1"/>
  <c r="I2" i="1"/>
  <c r="A5" i="1"/>
  <c r="L5" i="1"/>
  <c r="A6" i="1"/>
  <c r="L6" i="1"/>
  <c r="A7" i="1"/>
  <c r="L7" i="1"/>
  <c r="A8" i="1"/>
  <c r="L8" i="1"/>
  <c r="A9" i="1"/>
  <c r="L9" i="1"/>
  <c r="M9" i="1"/>
  <c r="M4" i="1" s="1"/>
  <c r="A10" i="1"/>
  <c r="L10" i="1"/>
  <c r="A11" i="1"/>
  <c r="L11" i="1"/>
  <c r="A12" i="1"/>
  <c r="L12" i="1"/>
  <c r="H2" i="2" l="1"/>
  <c r="I1" i="2" s="1"/>
  <c r="L1" i="2" s="1"/>
  <c r="K1" i="1"/>
  <c r="N11" i="2"/>
  <c r="N5" i="2" s="1"/>
</calcChain>
</file>

<file path=xl/comments1.xml><?xml version="1.0" encoding="utf-8"?>
<comments xmlns="http://schemas.openxmlformats.org/spreadsheetml/2006/main">
  <authors>
    <author>Utilisateur Windows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 xml:space="preserve"> (Me Calande)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 xml:space="preserve"> espalier,matelas et cilindre</t>
        </r>
      </text>
    </comment>
  </commentList>
</comments>
</file>

<file path=xl/comments2.xml><?xml version="1.0" encoding="utf-8"?>
<comments xmlns="http://schemas.openxmlformats.org/spreadsheetml/2006/main">
  <authors>
    <author>Jean-Charles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inscrire l'année encour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=SOMME(H7:H500)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noter les montants a la cloture de l'année précédente 
caisse H3
banque J3</t>
        </r>
      </text>
    </comment>
    <comment ref="A7" authorId="0">
      <text>
        <r>
          <rPr>
            <sz val="9"/>
            <color indexed="81"/>
            <rFont val="Tahoma"/>
            <family val="2"/>
          </rPr>
          <t xml:space="preserve">N° de ligne de la 1er opération de l'année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changer le n° de ligne a chaque formule de la colonne C jusqu’à N
et tirer les formules
de A a N vers le bas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changer le n° de ligne a chaque formule de la colonne C jusqu’à N
ENSUITE tiré les formules de A a O vers le bas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formule a descendre</t>
        </r>
      </text>
    </comment>
  </commentList>
</comments>
</file>

<file path=xl/sharedStrings.xml><?xml version="1.0" encoding="utf-8"?>
<sst xmlns="http://schemas.openxmlformats.org/spreadsheetml/2006/main" count="90" uniqueCount="57">
  <si>
    <t xml:space="preserve"> </t>
  </si>
  <si>
    <t>matériel de travail</t>
  </si>
  <si>
    <t>essais (2 bloc)</t>
  </si>
  <si>
    <t>Chamick</t>
  </si>
  <si>
    <t>aménagement</t>
  </si>
  <si>
    <t>peinture</t>
  </si>
  <si>
    <t>La Centrale</t>
  </si>
  <si>
    <t>matériel</t>
  </si>
  <si>
    <t>IKEA</t>
  </si>
  <si>
    <t>acompte lave main</t>
  </si>
  <si>
    <t>GAMMA</t>
  </si>
  <si>
    <t>parking</t>
  </si>
  <si>
    <t>banque</t>
  </si>
  <si>
    <t>enregistrement</t>
  </si>
  <si>
    <t>Liège 1</t>
  </si>
  <si>
    <t>parking info</t>
  </si>
  <si>
    <t>exemples</t>
  </si>
  <si>
    <t>achat matériel</t>
  </si>
  <si>
    <t>Versiversoi</t>
  </si>
  <si>
    <t>rubriques</t>
  </si>
  <si>
    <t>sortie</t>
  </si>
  <si>
    <t>entrée</t>
  </si>
  <si>
    <t>Libellé</t>
  </si>
  <si>
    <t>Tiers</t>
  </si>
  <si>
    <t>pièce</t>
  </si>
  <si>
    <t>Date</t>
  </si>
  <si>
    <t>Km</t>
  </si>
  <si>
    <t>Banque</t>
  </si>
  <si>
    <t>Caisse</t>
  </si>
  <si>
    <t>N°</t>
  </si>
  <si>
    <t>valeur trésorerie</t>
  </si>
  <si>
    <t>Montant non encore activé</t>
  </si>
  <si>
    <t>Banque
CV Pro</t>
  </si>
  <si>
    <t>Liquide
caisse</t>
  </si>
  <si>
    <t>à transcrire au journal papier</t>
  </si>
  <si>
    <t>Journal</t>
  </si>
  <si>
    <t>Est-ce possible ? si oui se serai génial !</t>
  </si>
  <si>
    <t>toutes les formule devrait prendre automatiquement le numéro de ligne qui se trouve dans la Colle A</t>
  </si>
  <si>
    <t xml:space="preserve">Col A     numéro de ligne de la première opération de l'année  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</si>
  <si>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</si>
  <si>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</si>
  <si>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</si>
  <si>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</si>
  <si>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</si>
  <si>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</si>
  <si>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</si>
  <si>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</si>
  <si>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</si>
  <si>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</si>
  <si>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changé l'année dans chaque formule de A à L et aussi N. Ensuite faite glissé le Bloc A:O jusqu’à la fin de la page</t>
  </si>
  <si>
    <t>de Ligne</t>
  </si>
  <si>
    <t>'=SI(+'journal de caisse'!H655;+'journal de caisse'!H655;".")</t>
  </si>
  <si>
    <t>Clôture exercise précédent au 31/12</t>
  </si>
  <si>
    <t>Situation</t>
  </si>
  <si>
    <t>Banque CV</t>
  </si>
  <si>
    <t>caisse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</si>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</sst>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€_-;\-* #,##0.00\ _€_-;_-* &quot;-&quot;??\ _€_-;_-@_-"/>
    <numFmt numFmtId="164" formatCode="0.0"/>
    <numFmt numFmtId="165" formatCode="d/m/yy;@"/>
    <numFmt numFmtId="166" formatCode="_-* #,##0\ _€_-;\-* #,##0\ _€_-;_-* &quot;-&quot;??\ _€_-;_-@_-"/>
    <numFmt numFmtId="167" formatCode="_ * #,##0.00_ ;_ * \-#,##0.00_ ;_ * &quot;-&quot;??_ ;_ @_ "/>
    <numFmt numFmtId="168" formatCode="0.00\ &quot;€&quot;"/>
    <numFmt numFmtId="169" formatCode="0.000\ &quot;€&quot;"/>
    <numFmt numFmtId="170" formatCode="0&quot; L&quot;"/>
    <numFmt numFmtId="171" formatCode="00.0&quot; ml&quot;"/>
    <numFmt numFmtId="172" formatCode="00&quot; ml&quot;"/>
    <numFmt numFmtId="173" formatCode="00&quot; gr&quot;"/>
    <numFmt numFmtId="174" formatCode="0.00&quot; KgL&quot;"/>
    <numFmt numFmtId="175" formatCode="0\ &quot;€&quot;"/>
    <numFmt numFmtId="176" formatCode="0.000&quot; Kg&quot;"/>
    <numFmt numFmtId="177" formatCode="0.0000\ &quot;€&quot;"/>
    <numFmt numFmtId="178" formatCode="0.000&quot; L&quot;"/>
    <numFmt numFmtId="179" formatCode="0.00&quot; L&quot;"/>
    <numFmt numFmtId="180" formatCode="0.0&quot; L&quot;"/>
    <numFmt numFmtId="181" formatCode="General&quot; mois&quot;"/>
    <numFmt numFmtId="182" formatCode="0.000"/>
    <numFmt numFmtId="183" formatCode="0.00000"/>
    <numFmt numFmtId="184" formatCode="0.0000"/>
  </numFmts>
  <fonts count="3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9"/>
      <color rgb="FF000000"/>
      <name val="Arial"/>
      <family val="2"/>
    </font>
    <font>
      <b/>
      <sz val="8"/>
      <color rgb="FFC00000"/>
      <name val="Arial"/>
      <family val="2"/>
    </font>
    <font>
      <b/>
      <sz val="8"/>
      <color theme="1"/>
      <name val="Arial"/>
      <family val="2"/>
    </font>
    <font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B0F0"/>
      <name val="Arial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Segoe UI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i/>
      <sz val="10"/>
      <color rgb="FF000000"/>
      <name val="Arial"/>
      <family val="2"/>
    </font>
    <font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6"/>
      <color theme="1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167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0" fontId="27" fillId="0" borderId="0" applyNumberForma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1" applyFont="1">
      <alignment vertical="center"/>
    </xf>
    <xf numFmtId="164" fontId="0" fillId="0" borderId="1" xfId="0" applyNumberFormat="1" applyBorder="1" applyAlignment="1">
      <alignment horizontal="right"/>
    </xf>
    <xf numFmtId="0" fontId="0" fillId="0" borderId="2" xfId="0" quotePrefix="1" applyBorder="1" applyAlignment="1">
      <alignment horizontal="left" vertical="center"/>
    </xf>
    <xf numFmtId="2" fontId="8" fillId="0" borderId="1" xfId="1" applyNumberFormat="1" applyFont="1" applyBorder="1" applyAlignment="1">
      <alignment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43" fontId="8" fillId="0" borderId="3" xfId="1" applyNumberFormat="1" applyFont="1" applyBorder="1" applyAlignment="1">
      <alignment vertical="center" wrapText="1"/>
    </xf>
    <xf numFmtId="43" fontId="8" fillId="0" borderId="1" xfId="1" applyNumberFormat="1" applyFont="1" applyBorder="1" applyAlignment="1">
      <alignment vertical="center" wrapText="1"/>
    </xf>
    <xf numFmtId="43" fontId="8" fillId="0" borderId="4" xfId="1" applyNumberFormat="1" applyFont="1" applyBorder="1" applyAlignment="1">
      <alignment vertical="center" wrapText="1"/>
    </xf>
    <xf numFmtId="17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vertical="center" wrapText="1"/>
    </xf>
    <xf numFmtId="0" fontId="8" fillId="0" borderId="5" xfId="1" quotePrefix="1" applyFont="1" applyBorder="1" applyAlignment="1">
      <alignment vertical="center" wrapText="1"/>
    </xf>
    <xf numFmtId="0" fontId="8" fillId="0" borderId="1" xfId="1" applyFont="1" applyBorder="1" applyAlignment="1" applyProtection="1">
      <alignment vertical="center" wrapText="1"/>
      <protection locked="0"/>
    </xf>
    <xf numFmtId="165" fontId="8" fillId="0" borderId="5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/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/>
    <xf numFmtId="0" fontId="3" fillId="0" borderId="12" xfId="0" applyFont="1" applyBorder="1"/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0" xfId="0" applyFont="1" applyAlignment="1">
      <alignment horizontal="center" vertical="center"/>
    </xf>
    <xf numFmtId="43" fontId="6" fillId="0" borderId="16" xfId="0" applyNumberFormat="1" applyFont="1" applyBorder="1" applyAlignment="1">
      <alignment horizontal="center" vertical="center"/>
    </xf>
    <xf numFmtId="166" fontId="0" fillId="0" borderId="7" xfId="0" applyNumberFormat="1" applyBorder="1" applyAlignment="1">
      <alignment horizontal="right" vertical="center"/>
    </xf>
    <xf numFmtId="166" fontId="0" fillId="0" borderId="7" xfId="0" applyNumberFormat="1" applyBorder="1" applyAlignment="1">
      <alignment horizontal="center" vertical="center"/>
    </xf>
    <xf numFmtId="43" fontId="8" fillId="2" borderId="4" xfId="1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43" fontId="0" fillId="0" borderId="17" xfId="0" applyNumberForma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8" fillId="2" borderId="0" xfId="1" applyFont="1" applyFill="1" applyAlignment="1">
      <alignment vertical="center" wrapText="1"/>
    </xf>
    <xf numFmtId="0" fontId="1" fillId="2" borderId="0" xfId="0" quotePrefix="1" applyFont="1" applyFill="1" applyAlignment="1">
      <alignment horizontal="left" vertical="center"/>
    </xf>
    <xf numFmtId="165" fontId="13" fillId="2" borderId="0" xfId="1" applyNumberFormat="1" applyFont="1" applyFill="1" applyAlignment="1">
      <alignment vertical="center" wrapText="1"/>
    </xf>
    <xf numFmtId="17" fontId="8" fillId="2" borderId="0" xfId="1" applyNumberFormat="1" applyFont="1" applyFill="1" applyAlignment="1">
      <alignment vertical="center" wrapText="1"/>
    </xf>
    <xf numFmtId="165" fontId="8" fillId="2" borderId="0" xfId="1" applyNumberFormat="1" applyFont="1" applyFill="1" applyAlignment="1">
      <alignment vertical="center" wrapText="1"/>
    </xf>
    <xf numFmtId="0" fontId="8" fillId="2" borderId="0" xfId="1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168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Border="1" applyAlignment="1">
      <alignment horizontal="center" vertical="center"/>
    </xf>
    <xf numFmtId="171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2" fontId="5" fillId="2" borderId="0" xfId="0" applyNumberFormat="1" applyFont="1" applyFill="1" applyBorder="1" applyAlignment="1">
      <alignment horizontal="center" vertical="center"/>
    </xf>
    <xf numFmtId="170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16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3" fontId="5" fillId="2" borderId="0" xfId="0" applyNumberFormat="1" applyFont="1" applyFill="1" applyBorder="1" applyAlignment="1">
      <alignment horizontal="center" vertical="center"/>
    </xf>
    <xf numFmtId="174" fontId="0" fillId="2" borderId="0" xfId="0" applyNumberFormat="1" applyFill="1" applyBorder="1" applyAlignment="1">
      <alignment vertical="center"/>
    </xf>
    <xf numFmtId="175" fontId="14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178" fontId="0" fillId="2" borderId="0" xfId="0" applyNumberFormat="1" applyFill="1" applyBorder="1" applyAlignment="1">
      <alignment vertical="center"/>
    </xf>
    <xf numFmtId="178" fontId="5" fillId="2" borderId="0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horizontal="center" vertical="center"/>
    </xf>
    <xf numFmtId="180" fontId="0" fillId="2" borderId="0" xfId="0" applyNumberForma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20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/>
    </xf>
    <xf numFmtId="181" fontId="5" fillId="2" borderId="0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right" vertical="center"/>
    </xf>
    <xf numFmtId="1" fontId="5" fillId="2" borderId="0" xfId="0" applyNumberFormat="1" applyFont="1" applyFill="1" applyBorder="1" applyAlignment="1">
      <alignment horizontal="center" vertical="center"/>
    </xf>
    <xf numFmtId="182" fontId="5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183" fontId="4" fillId="2" borderId="0" xfId="0" applyNumberFormat="1" applyFont="1" applyFill="1" applyBorder="1" applyAlignment="1">
      <alignment horizontal="center" vertical="center"/>
    </xf>
    <xf numFmtId="182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 vertical="top"/>
    </xf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5" xfId="1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left" vertical="center"/>
    </xf>
    <xf numFmtId="165" fontId="6" fillId="2" borderId="5" xfId="1" quotePrefix="1" applyNumberFormat="1" applyFont="1" applyFill="1" applyBorder="1" applyAlignment="1">
      <alignment vertical="center" wrapText="1"/>
    </xf>
    <xf numFmtId="17" fontId="6" fillId="0" borderId="1" xfId="1" applyNumberFormat="1" applyFont="1" applyBorder="1" applyAlignment="1">
      <alignment vertical="center" wrapText="1"/>
    </xf>
    <xf numFmtId="165" fontId="8" fillId="2" borderId="5" xfId="1" quotePrefix="1" applyNumberFormat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182" fontId="25" fillId="2" borderId="0" xfId="0" applyNumberFormat="1" applyFont="1" applyFill="1" applyBorder="1" applyAlignment="1">
      <alignment horizontal="center" vertical="center"/>
    </xf>
    <xf numFmtId="184" fontId="5" fillId="2" borderId="0" xfId="0" applyNumberFormat="1" applyFont="1" applyFill="1" applyBorder="1" applyAlignment="1">
      <alignment horizontal="center" vertical="center"/>
    </xf>
    <xf numFmtId="184" fontId="15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183" fontId="15" fillId="2" borderId="0" xfId="0" applyNumberFormat="1" applyFont="1" applyFill="1" applyBorder="1" applyAlignment="1">
      <alignment horizontal="center" vertical="center"/>
    </xf>
    <xf numFmtId="0" fontId="27" fillId="2" borderId="0" xfId="6" applyFill="1" applyBorder="1" applyAlignment="1">
      <alignment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" fillId="2" borderId="5" xfId="1" quotePrefix="1" applyFont="1" applyFill="1" applyBorder="1" applyAlignment="1">
      <alignment vertical="center" wrapText="1"/>
    </xf>
    <xf numFmtId="165" fontId="29" fillId="0" borderId="21" xfId="1" quotePrefix="1" applyNumberFormat="1" applyFont="1" applyBorder="1" applyAlignment="1">
      <alignment horizontal="left" vertical="center" wrapText="1"/>
    </xf>
    <xf numFmtId="165" fontId="29" fillId="0" borderId="22" xfId="1" quotePrefix="1" applyNumberFormat="1" applyFont="1" applyBorder="1" applyAlignment="1">
      <alignment horizontal="left" vertical="center" wrapText="1"/>
    </xf>
    <xf numFmtId="165" fontId="29" fillId="0" borderId="18" xfId="1" quotePrefix="1" applyNumberFormat="1" applyFont="1" applyBorder="1" applyAlignment="1">
      <alignment horizontal="left" vertical="center" wrapText="1"/>
    </xf>
    <xf numFmtId="0" fontId="8" fillId="0" borderId="23" xfId="1" applyFont="1" applyBorder="1" applyAlignment="1">
      <alignment vertical="center" wrapText="1"/>
    </xf>
    <xf numFmtId="0" fontId="12" fillId="0" borderId="24" xfId="0" applyFont="1" applyBorder="1" applyAlignment="1">
      <alignment vertical="center"/>
    </xf>
    <xf numFmtId="0" fontId="0" fillId="2" borderId="15" xfId="0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/>
    </xf>
    <xf numFmtId="43" fontId="31" fillId="0" borderId="7" xfId="0" applyNumberFormat="1" applyFont="1" applyBorder="1" applyAlignment="1">
      <alignment horizontal="center" vertical="center"/>
    </xf>
    <xf numFmtId="43" fontId="6" fillId="3" borderId="27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43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/>
    <xf numFmtId="43" fontId="0" fillId="0" borderId="6" xfId="0" applyNumberFormat="1" applyBorder="1" applyAlignment="1">
      <alignment horizontal="center" vertical="center"/>
    </xf>
    <xf numFmtId="43" fontId="3" fillId="0" borderId="20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2" borderId="1" xfId="1" quotePrefix="1" applyFont="1" applyFill="1" applyBorder="1" applyAlignment="1">
      <alignment horizontal="center" vertical="center" wrapText="1"/>
    </xf>
    <xf numFmtId="165" fontId="36" fillId="2" borderId="1" xfId="1" quotePrefix="1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43" fontId="9" fillId="2" borderId="18" xfId="0" applyNumberFormat="1" applyFont="1" applyFill="1" applyBorder="1" applyAlignment="1">
      <alignment horizontal="right" vertical="center"/>
    </xf>
  </cellXfs>
  <cellStyles count="7">
    <cellStyle name="Lien hypertexte" xfId="6" builtinId="8"/>
    <cellStyle name="Milliers 2" xfId="2"/>
    <cellStyle name="Normal" xfId="0" builtinId="0"/>
    <cellStyle name="Normal 2" xfId="1"/>
    <cellStyle name="Normal 2 2" xfId="3"/>
    <cellStyle name="Normal 3" xfId="4"/>
    <cellStyle name="Normal 4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%20Data%20Tour\odette%20psychomot\gestion%20comptable%20cabinet%20essa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de caisse"/>
      <sheetName val="patient"/>
      <sheetName val="rubriques"/>
      <sheetName val="clients"/>
      <sheetName val="2023"/>
      <sheetName val="Cpte expl 2023"/>
      <sheetName val="Cpte expl global"/>
      <sheetName val="planning 2023"/>
      <sheetName val="distance"/>
      <sheetName val="Feuil1"/>
      <sheetName val="Feuil2"/>
      <sheetName val="Compte épargne"/>
    </sheetNames>
    <sheetDataSet>
      <sheetData sheetId="0"/>
      <sheetData sheetId="1"/>
      <sheetData sheetId="2">
        <row r="5">
          <cell r="B5" t="str">
            <v>rubriques</v>
          </cell>
          <cell r="C5" t="str">
            <v>entrées</v>
          </cell>
          <cell r="D5" t="str">
            <v>sorties</v>
          </cell>
          <cell r="E5" t="str">
            <v>entrées</v>
          </cell>
          <cell r="F5" t="str">
            <v>sorties</v>
          </cell>
          <cell r="G5" t="str">
            <v>balance</v>
          </cell>
          <cell r="H5" t="str">
            <v>code</v>
          </cell>
          <cell r="I5"/>
        </row>
        <row r="6">
          <cell r="B6" t="str">
            <v>abonnement</v>
          </cell>
          <cell r="C6">
            <v>0</v>
          </cell>
          <cell r="D6">
            <v>0</v>
          </cell>
          <cell r="E6">
            <v>8.64</v>
          </cell>
          <cell r="F6">
            <v>858.54</v>
          </cell>
          <cell r="G6">
            <v>-849.9</v>
          </cell>
          <cell r="H6" t="str">
            <v>F08</v>
          </cell>
          <cell r="I6" t="str">
            <v>v</v>
          </cell>
        </row>
        <row r="7">
          <cell r="B7" t="str">
            <v>adhésion</v>
          </cell>
          <cell r="C7">
            <v>0</v>
          </cell>
          <cell r="D7">
            <v>0</v>
          </cell>
          <cell r="E7">
            <v>0</v>
          </cell>
          <cell r="F7">
            <v>481.1</v>
          </cell>
          <cell r="G7">
            <v>-481.1</v>
          </cell>
          <cell r="H7" t="str">
            <v>F04</v>
          </cell>
          <cell r="I7" t="str">
            <v>v</v>
          </cell>
        </row>
        <row r="8">
          <cell r="B8" t="str">
            <v>aménagement</v>
          </cell>
          <cell r="C8">
            <v>0</v>
          </cell>
          <cell r="D8">
            <v>90</v>
          </cell>
          <cell r="E8">
            <v>0</v>
          </cell>
          <cell r="F8">
            <v>818.16000000000008</v>
          </cell>
          <cell r="G8">
            <v>-908.16000000000008</v>
          </cell>
          <cell r="H8" t="str">
            <v>F01</v>
          </cell>
          <cell r="I8" t="str">
            <v>v</v>
          </cell>
        </row>
        <row r="9">
          <cell r="B9" t="str">
            <v>assurance</v>
          </cell>
          <cell r="C9">
            <v>0</v>
          </cell>
          <cell r="D9">
            <v>0</v>
          </cell>
          <cell r="E9">
            <v>62.73</v>
          </cell>
          <cell r="F9">
            <v>296.55</v>
          </cell>
          <cell r="G9">
            <v>-233.82000000000002</v>
          </cell>
          <cell r="H9" t="str">
            <v>F05</v>
          </cell>
          <cell r="I9" t="str">
            <v>v</v>
          </cell>
        </row>
        <row r="10">
          <cell r="B10" t="str">
            <v>banque frais</v>
          </cell>
          <cell r="C10">
            <v>0</v>
          </cell>
          <cell r="D10">
            <v>0</v>
          </cell>
          <cell r="E10">
            <v>0</v>
          </cell>
          <cell r="F10">
            <v>135</v>
          </cell>
          <cell r="G10">
            <v>-135</v>
          </cell>
          <cell r="H10" t="str">
            <v>F16</v>
          </cell>
          <cell r="I10" t="str">
            <v>v</v>
          </cell>
        </row>
        <row r="11">
          <cell r="B11" t="str">
            <v>Cadeaux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str">
            <v>F12</v>
          </cell>
          <cell r="I11" t="str">
            <v>v</v>
          </cell>
        </row>
        <row r="12">
          <cell r="B12" t="str">
            <v>chauffage</v>
          </cell>
          <cell r="C12">
            <v>0</v>
          </cell>
          <cell r="D12">
            <v>0</v>
          </cell>
          <cell r="E12">
            <v>0</v>
          </cell>
          <cell r="F12">
            <v>424</v>
          </cell>
          <cell r="G12">
            <v>-424</v>
          </cell>
          <cell r="H12" t="str">
            <v>F02</v>
          </cell>
          <cell r="I12" t="str">
            <v>v</v>
          </cell>
        </row>
        <row r="13">
          <cell r="B13" t="str">
            <v>comptable</v>
          </cell>
          <cell r="C13">
            <v>0</v>
          </cell>
          <cell r="D13">
            <v>0</v>
          </cell>
          <cell r="E13">
            <v>0</v>
          </cell>
          <cell r="F13">
            <v>725.05000000000007</v>
          </cell>
          <cell r="G13">
            <v>-725.05000000000007</v>
          </cell>
          <cell r="H13" t="str">
            <v>F03</v>
          </cell>
          <cell r="I13" t="str">
            <v>v</v>
          </cell>
        </row>
        <row r="14">
          <cell r="B14" t="str">
            <v>conférence</v>
          </cell>
          <cell r="C14">
            <v>0</v>
          </cell>
          <cell r="D14">
            <v>35</v>
          </cell>
          <cell r="E14">
            <v>0</v>
          </cell>
          <cell r="F14">
            <v>666</v>
          </cell>
          <cell r="G14">
            <v>-701</v>
          </cell>
          <cell r="H14" t="str">
            <v>F06</v>
          </cell>
          <cell r="I14" t="str">
            <v>v</v>
          </cell>
        </row>
        <row r="15">
          <cell r="B15" t="str">
            <v>consomable</v>
          </cell>
          <cell r="C15">
            <v>0</v>
          </cell>
          <cell r="D15">
            <v>0</v>
          </cell>
          <cell r="E15">
            <v>35.729999999999997</v>
          </cell>
          <cell r="F15">
            <v>532.62</v>
          </cell>
          <cell r="G15">
            <v>-496.89</v>
          </cell>
          <cell r="H15" t="str">
            <v>F09</v>
          </cell>
          <cell r="I15" t="str">
            <v>v</v>
          </cell>
        </row>
        <row r="16">
          <cell r="B16" t="str">
            <v>eau</v>
          </cell>
          <cell r="C16">
            <v>0</v>
          </cell>
          <cell r="D16">
            <v>0</v>
          </cell>
          <cell r="E16">
            <v>33.76</v>
          </cell>
          <cell r="F16">
            <v>619.51</v>
          </cell>
          <cell r="G16">
            <v>-585.75</v>
          </cell>
          <cell r="H16" t="str">
            <v>F02</v>
          </cell>
          <cell r="I16" t="str">
            <v>v</v>
          </cell>
        </row>
        <row r="17">
          <cell r="B17" t="str">
            <v>Electrabel</v>
          </cell>
          <cell r="C17">
            <v>0</v>
          </cell>
          <cell r="D17">
            <v>0</v>
          </cell>
          <cell r="E17">
            <v>56.1</v>
          </cell>
          <cell r="F17">
            <v>2411.0600000000009</v>
          </cell>
          <cell r="G17">
            <v>-2354.9600000000009</v>
          </cell>
          <cell r="H17" t="str">
            <v>F02</v>
          </cell>
          <cell r="I17" t="str">
            <v>v</v>
          </cell>
        </row>
        <row r="18">
          <cell r="B18" t="str">
            <v>enregistrement</v>
          </cell>
          <cell r="C18">
            <v>0</v>
          </cell>
          <cell r="D18">
            <v>0</v>
          </cell>
          <cell r="E18">
            <v>0</v>
          </cell>
          <cell r="F18">
            <v>50</v>
          </cell>
          <cell r="G18">
            <v>-50</v>
          </cell>
          <cell r="H18" t="str">
            <v>F01</v>
          </cell>
          <cell r="I18" t="str">
            <v>v</v>
          </cell>
        </row>
        <row r="19">
          <cell r="B19" t="str">
            <v>entretien</v>
          </cell>
          <cell r="C19">
            <v>0</v>
          </cell>
          <cell r="D19">
            <v>0</v>
          </cell>
          <cell r="E19">
            <v>0</v>
          </cell>
          <cell r="F19">
            <v>291.51</v>
          </cell>
          <cell r="G19">
            <v>-291.51</v>
          </cell>
          <cell r="H19" t="str">
            <v>F01</v>
          </cell>
          <cell r="I19" t="str">
            <v>v</v>
          </cell>
        </row>
        <row r="20">
          <cell r="B20" t="str">
            <v>Frais bureau</v>
          </cell>
          <cell r="C20">
            <v>0</v>
          </cell>
          <cell r="D20">
            <v>0</v>
          </cell>
          <cell r="E20">
            <v>0</v>
          </cell>
          <cell r="F20">
            <v>188.63</v>
          </cell>
          <cell r="G20">
            <v>-188.63</v>
          </cell>
          <cell r="H20" t="str">
            <v>F09</v>
          </cell>
          <cell r="I20" t="str">
            <v>v</v>
          </cell>
        </row>
        <row r="21">
          <cell r="B21" t="str">
            <v>Publicité</v>
          </cell>
          <cell r="C21">
            <v>0</v>
          </cell>
          <cell r="D21">
            <v>0</v>
          </cell>
          <cell r="E21">
            <v>0</v>
          </cell>
          <cell r="F21">
            <v>314.60000000000002</v>
          </cell>
          <cell r="G21">
            <v>-314.60000000000002</v>
          </cell>
          <cell r="H21" t="str">
            <v>F07</v>
          </cell>
          <cell r="I21" t="str">
            <v>v</v>
          </cell>
        </row>
        <row r="22">
          <cell r="B22" t="str">
            <v>librairie</v>
          </cell>
          <cell r="C22">
            <v>0</v>
          </cell>
          <cell r="D22">
            <v>0</v>
          </cell>
          <cell r="E22">
            <v>0</v>
          </cell>
          <cell r="F22">
            <v>465.23</v>
          </cell>
          <cell r="G22">
            <v>-465.23</v>
          </cell>
          <cell r="H22" t="str">
            <v>F06</v>
          </cell>
          <cell r="I22" t="str">
            <v>v</v>
          </cell>
        </row>
        <row r="23">
          <cell r="B23" t="str">
            <v>matériel de travail</v>
          </cell>
          <cell r="C23">
            <v>35</v>
          </cell>
          <cell r="D23">
            <v>25</v>
          </cell>
          <cell r="E23">
            <v>0</v>
          </cell>
          <cell r="F23">
            <v>1931.2100000000003</v>
          </cell>
          <cell r="G23">
            <v>-1921.2100000000003</v>
          </cell>
          <cell r="H23" t="str">
            <v>F10</v>
          </cell>
          <cell r="I23" t="str">
            <v>v</v>
          </cell>
        </row>
        <row r="24">
          <cell r="B24" t="str">
            <v>mobilier</v>
          </cell>
          <cell r="C24">
            <v>0</v>
          </cell>
          <cell r="D24">
            <v>0</v>
          </cell>
          <cell r="E24">
            <v>0</v>
          </cell>
          <cell r="F24">
            <v>272.40999999999997</v>
          </cell>
          <cell r="G24">
            <v>-272.40999999999997</v>
          </cell>
          <cell r="H24" t="str">
            <v>F09</v>
          </cell>
          <cell r="I24" t="str">
            <v>v</v>
          </cell>
        </row>
        <row r="25">
          <cell r="B25" t="str">
            <v>parking</v>
          </cell>
          <cell r="C25">
            <v>0</v>
          </cell>
          <cell r="D25">
            <v>0</v>
          </cell>
          <cell r="E25">
            <v>0</v>
          </cell>
          <cell r="F25">
            <v>16.2</v>
          </cell>
          <cell r="G25">
            <v>-16.2</v>
          </cell>
          <cell r="H25" t="str">
            <v>F11</v>
          </cell>
          <cell r="I25" t="str">
            <v>v</v>
          </cell>
        </row>
        <row r="26">
          <cell r="B26" t="str">
            <v>restaurant</v>
          </cell>
          <cell r="C26">
            <v>0</v>
          </cell>
          <cell r="D26">
            <v>185</v>
          </cell>
          <cell r="E26">
            <v>0</v>
          </cell>
          <cell r="F26">
            <v>583.1</v>
          </cell>
          <cell r="G26">
            <v>-768.1</v>
          </cell>
          <cell r="H26" t="str">
            <v>F13</v>
          </cell>
          <cell r="I26" t="str">
            <v>v</v>
          </cell>
        </row>
        <row r="27">
          <cell r="B27" t="str">
            <v>téléphone</v>
          </cell>
          <cell r="C27">
            <v>0</v>
          </cell>
          <cell r="D27">
            <v>0</v>
          </cell>
          <cell r="E27">
            <v>0</v>
          </cell>
          <cell r="F27">
            <v>230.42000000000002</v>
          </cell>
          <cell r="G27">
            <v>-230.42000000000002</v>
          </cell>
          <cell r="H27" t="str">
            <v>F08</v>
          </cell>
          <cell r="I27" t="str">
            <v>v</v>
          </cell>
        </row>
        <row r="28">
          <cell r="B28" t="str">
            <v>Taxes</v>
          </cell>
          <cell r="C28">
            <v>0</v>
          </cell>
          <cell r="D28">
            <v>0</v>
          </cell>
          <cell r="E28">
            <v>0</v>
          </cell>
          <cell r="F28">
            <v>220</v>
          </cell>
          <cell r="G28">
            <v>-220</v>
          </cell>
          <cell r="H28" t="str">
            <v>F01</v>
          </cell>
          <cell r="I28" t="str">
            <v>v</v>
          </cell>
        </row>
        <row r="29">
          <cell r="B29" t="str">
            <v>vêtements</v>
          </cell>
          <cell r="C29">
            <v>0</v>
          </cell>
          <cell r="D29">
            <v>0</v>
          </cell>
          <cell r="E29">
            <v>0</v>
          </cell>
          <cell r="F29">
            <v>14</v>
          </cell>
          <cell r="G29">
            <v>-14</v>
          </cell>
          <cell r="H29" t="str">
            <v>F17</v>
          </cell>
          <cell r="I29" t="str">
            <v>v</v>
          </cell>
        </row>
        <row r="30">
          <cell r="B30" t="str">
            <v>lessive</v>
          </cell>
          <cell r="C30">
            <v>0</v>
          </cell>
          <cell r="D30">
            <v>0</v>
          </cell>
          <cell r="E30">
            <v>0</v>
          </cell>
          <cell r="F30">
            <v>1801.48</v>
          </cell>
          <cell r="G30">
            <v>-2034.6374290430369</v>
          </cell>
          <cell r="H30" t="str">
            <v>F14</v>
          </cell>
          <cell r="I30" t="str">
            <v>v</v>
          </cell>
        </row>
        <row r="31">
          <cell r="B31" t="str">
            <v>x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 t="str">
            <v>F18</v>
          </cell>
          <cell r="I31" t="str">
            <v>v</v>
          </cell>
        </row>
        <row r="32">
          <cell r="B32" t="str">
            <v>x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F19</v>
          </cell>
          <cell r="I32" t="str">
            <v>v</v>
          </cell>
        </row>
        <row r="33">
          <cell r="B33" t="str">
            <v>Impôt</v>
          </cell>
          <cell r="C33">
            <v>0</v>
          </cell>
          <cell r="D33">
            <v>0</v>
          </cell>
          <cell r="E33">
            <v>0</v>
          </cell>
          <cell r="F33">
            <v>1050</v>
          </cell>
          <cell r="G33">
            <v>-1050</v>
          </cell>
          <cell r="H33" t="str">
            <v>F20</v>
          </cell>
          <cell r="I33" t="str">
            <v>v</v>
          </cell>
        </row>
        <row r="34">
          <cell r="B34" t="str">
            <v>cotisation</v>
          </cell>
          <cell r="C34">
            <v>0</v>
          </cell>
          <cell r="D34">
            <v>0</v>
          </cell>
          <cell r="E34">
            <v>0</v>
          </cell>
          <cell r="F34">
            <v>1648.85</v>
          </cell>
          <cell r="G34">
            <v>-1648.85</v>
          </cell>
          <cell r="H34" t="str">
            <v>CS</v>
          </cell>
          <cell r="I34" t="str">
            <v>v</v>
          </cell>
        </row>
        <row r="35">
          <cell r="B35" t="str">
            <v>recette</v>
          </cell>
          <cell r="C35">
            <v>24280</v>
          </cell>
          <cell r="D35">
            <v>0</v>
          </cell>
          <cell r="E35">
            <v>2232.09</v>
          </cell>
          <cell r="F35">
            <v>0</v>
          </cell>
          <cell r="G35">
            <v>26512.09</v>
          </cell>
          <cell r="H35" t="str">
            <v>R1</v>
          </cell>
          <cell r="I35" t="str">
            <v>v</v>
          </cell>
        </row>
        <row r="36">
          <cell r="B36" t="str">
            <v>prêt</v>
          </cell>
          <cell r="C36">
            <v>150</v>
          </cell>
          <cell r="D36">
            <v>150</v>
          </cell>
          <cell r="E36">
            <v>3863.49</v>
          </cell>
          <cell r="F36">
            <v>3863.49</v>
          </cell>
          <cell r="G36">
            <v>0</v>
          </cell>
          <cell r="H36" t="str">
            <v>Dette</v>
          </cell>
          <cell r="I36" t="str">
            <v>v</v>
          </cell>
        </row>
        <row r="37">
          <cell r="B37" t="str">
            <v>dépôt</v>
          </cell>
          <cell r="C37">
            <v>20</v>
          </cell>
          <cell r="D37">
            <v>23745</v>
          </cell>
          <cell r="E37">
            <v>23745</v>
          </cell>
          <cell r="F37">
            <v>20</v>
          </cell>
          <cell r="G37">
            <v>0</v>
          </cell>
          <cell r="H37" t="str">
            <v>Transf</v>
          </cell>
          <cell r="I37" t="str">
            <v>v</v>
          </cell>
        </row>
        <row r="38">
          <cell r="B38" t="str">
            <v>Km</v>
          </cell>
          <cell r="C38">
            <v>0</v>
          </cell>
          <cell r="D38">
            <v>0</v>
          </cell>
          <cell r="E38">
            <v>0</v>
          </cell>
          <cell r="F38">
            <v>434.33999999999992</v>
          </cell>
          <cell r="G38">
            <v>-434.33999999999992</v>
          </cell>
          <cell r="H38" t="str">
            <v>F15</v>
          </cell>
          <cell r="I38" t="str">
            <v>v</v>
          </cell>
        </row>
        <row r="39">
          <cell r="B39" t="str">
            <v>Remb impôt</v>
          </cell>
          <cell r="C39">
            <v>0</v>
          </cell>
          <cell r="D39">
            <v>0</v>
          </cell>
          <cell r="E39">
            <v>0</v>
          </cell>
          <cell r="F39">
            <v>1421</v>
          </cell>
          <cell r="G39">
            <v>-1421</v>
          </cell>
          <cell r="H39" t="str">
            <v>F40</v>
          </cell>
          <cell r="I39" t="str">
            <v>v</v>
          </cell>
        </row>
        <row r="40">
          <cell r="B40" t="str">
            <v>réserve</v>
          </cell>
          <cell r="C40">
            <v>0</v>
          </cell>
          <cell r="D40">
            <v>0</v>
          </cell>
          <cell r="E40">
            <v>0</v>
          </cell>
          <cell r="F40">
            <v>5000</v>
          </cell>
          <cell r="G40">
            <v>-5000</v>
          </cell>
          <cell r="H40" t="str">
            <v>F50</v>
          </cell>
          <cell r="I40" t="str">
            <v>v</v>
          </cell>
        </row>
        <row r="41">
          <cell r="B41" t="str">
            <v>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/>
          <cell r="I41" t="str">
            <v>v</v>
          </cell>
        </row>
        <row r="42">
          <cell r="B42" t="str">
            <v>.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/>
          <cell r="I42" t="str">
            <v>v</v>
          </cell>
        </row>
        <row r="43">
          <cell r="B43" t="str">
            <v>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/>
          <cell r="I43" t="str">
            <v>v</v>
          </cell>
        </row>
        <row r="44">
          <cell r="B44" t="str">
            <v>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/>
          <cell r="I44" t="str">
            <v>v</v>
          </cell>
        </row>
        <row r="45">
          <cell r="B45" t="str">
            <v>.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/>
          <cell r="I45" t="str">
            <v>v</v>
          </cell>
        </row>
        <row r="46">
          <cell r="B46" t="str">
            <v>.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/>
          <cell r="I46" t="str">
            <v>v</v>
          </cell>
        </row>
        <row r="47">
          <cell r="B47" t="str">
            <v>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/>
          <cell r="I47" t="str">
            <v>v</v>
          </cell>
        </row>
        <row r="48">
          <cell r="B48" t="str">
            <v>.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/>
          <cell r="I48" t="str">
            <v>v</v>
          </cell>
        </row>
        <row r="49">
          <cell r="B49" t="str">
            <v>.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/>
          <cell r="I49" t="str">
            <v>v</v>
          </cell>
        </row>
        <row r="50">
          <cell r="B50" t="str">
            <v>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/>
          <cell r="I50" t="str">
            <v>v</v>
          </cell>
        </row>
        <row r="51">
          <cell r="B51" t="str">
            <v>.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/>
          <cell r="I51" t="str">
            <v>v</v>
          </cell>
        </row>
      </sheetData>
      <sheetData sheetId="3">
        <row r="2">
          <cell r="C2" t="str">
            <v>Nom</v>
          </cell>
          <cell r="D2" t="str">
            <v>Prénom</v>
          </cell>
          <cell r="E2" t="str">
            <v>Nom
Enfant</v>
          </cell>
          <cell r="F2" t="str">
            <v>Prénom</v>
          </cell>
          <cell r="G2">
            <v>14</v>
          </cell>
          <cell r="H2" t="str">
            <v>naiss</v>
          </cell>
          <cell r="I2" t="str">
            <v>Mois</v>
          </cell>
          <cell r="J2" t="str">
            <v>années</v>
          </cell>
          <cell r="K2" t="str">
            <v>Téléphone</v>
          </cell>
          <cell r="L2" t="str">
            <v>adresse</v>
          </cell>
          <cell r="M2" t="str">
            <v>cp</v>
          </cell>
          <cell r="N2"/>
          <cell r="O2" t="str">
            <v>@</v>
          </cell>
          <cell r="P2" t="str">
            <v>introduit par</v>
          </cell>
          <cell r="Q2" t="str">
            <v>qualité</v>
          </cell>
          <cell r="R2" t="str">
            <v>école</v>
          </cell>
          <cell r="S2">
            <v>590</v>
          </cell>
          <cell r="T2"/>
          <cell r="U2" t="str">
            <v>mutuelle</v>
          </cell>
          <cell r="V2" t="str">
            <v>Cpt banque</v>
          </cell>
          <cell r="W2"/>
        </row>
        <row r="3">
          <cell r="C3" t="str">
            <v>Werels</v>
          </cell>
          <cell r="D3" t="str">
            <v>Sylvie</v>
          </cell>
          <cell r="E3" t="str">
            <v>Cocilovo</v>
          </cell>
          <cell r="F3" t="str">
            <v>Eva1</v>
          </cell>
          <cell r="G3" t="str">
            <v>Ab</v>
          </cell>
          <cell r="H3">
            <v>41700</v>
          </cell>
          <cell r="I3">
            <v>115</v>
          </cell>
          <cell r="J3">
            <v>9.5833333333333339</v>
          </cell>
          <cell r="K3" t="str">
            <v>0497 06 35 23</v>
          </cell>
          <cell r="L3" t="str">
            <v>rue Léopold Thonon 34</v>
          </cell>
          <cell r="M3">
            <v>4042</v>
          </cell>
          <cell r="N3" t="str">
            <v>Herstal</v>
          </cell>
          <cell r="O3"/>
          <cell r="P3" t="str">
            <v xml:space="preserve">Dr Boute Mélissa </v>
          </cell>
          <cell r="Q3" t="str">
            <v>CHC
0492/91 94 47</v>
          </cell>
          <cell r="R3" t="str">
            <v>école de l'enfant Jesus</v>
          </cell>
          <cell r="S3">
            <v>8</v>
          </cell>
          <cell r="T3"/>
          <cell r="U3" t="str">
            <v>Solidaris</v>
          </cell>
          <cell r="V3"/>
          <cell r="W3"/>
        </row>
        <row r="4">
          <cell r="C4" t="str">
            <v>Lenaerts</v>
          </cell>
          <cell r="D4" t="str">
            <v>Carine</v>
          </cell>
          <cell r="E4" t="str">
            <v>Hancq</v>
          </cell>
          <cell r="F4" t="str">
            <v>Dylan2</v>
          </cell>
          <cell r="G4" t="str">
            <v>F</v>
          </cell>
          <cell r="H4">
            <v>42772</v>
          </cell>
          <cell r="I4">
            <v>80</v>
          </cell>
          <cell r="J4">
            <v>6.666666666666667</v>
          </cell>
          <cell r="K4" t="str">
            <v>0474 09 80 45</v>
          </cell>
          <cell r="L4" t="str">
            <v>rue Sous le Bois 57</v>
          </cell>
          <cell r="M4">
            <v>4430</v>
          </cell>
          <cell r="N4" t="str">
            <v>Ans</v>
          </cell>
          <cell r="O4" t="str">
            <v>carine_lenaerts_10@hotmail.com</v>
          </cell>
          <cell r="P4" t="str">
            <v>Danielle Fortemps</v>
          </cell>
          <cell r="Q4" t="str">
            <v>collègue</v>
          </cell>
          <cell r="R4" t="str">
            <v>ecole du Parc ans</v>
          </cell>
          <cell r="S4">
            <v>47</v>
          </cell>
          <cell r="T4"/>
          <cell r="U4" t="str">
            <v>Part&amp;naMut</v>
          </cell>
          <cell r="V4"/>
          <cell r="W4"/>
        </row>
        <row r="5">
          <cell r="C5" t="str">
            <v>Van Baelen</v>
          </cell>
          <cell r="D5" t="str">
            <v>Valérie</v>
          </cell>
          <cell r="E5" t="str">
            <v>Doubels</v>
          </cell>
          <cell r="F5" t="str">
            <v>Milo3</v>
          </cell>
          <cell r="G5" t="str">
            <v>F</v>
          </cell>
          <cell r="H5">
            <v>41564</v>
          </cell>
          <cell r="I5">
            <v>120</v>
          </cell>
          <cell r="J5">
            <v>10</v>
          </cell>
          <cell r="K5" t="str">
            <v>0475 92 00 05</v>
          </cell>
          <cell r="L5" t="str">
            <v xml:space="preserve">rue Jean Volders 108 </v>
          </cell>
          <cell r="M5">
            <v>4683</v>
          </cell>
          <cell r="N5" t="str">
            <v>Oupeye</v>
          </cell>
          <cell r="O5" t="str">
            <v>Mulouse@msn.com</v>
          </cell>
          <cell r="P5" t="str">
            <v>Ecole</v>
          </cell>
          <cell r="Q5"/>
          <cell r="R5" t="str">
            <v>Place Saint-Christophe 4, 4000 Liège</v>
          </cell>
          <cell r="S5">
            <v>16</v>
          </cell>
          <cell r="T5" t="str">
            <v>-</v>
          </cell>
          <cell r="U5" t="str">
            <v>HR Railcare</v>
          </cell>
          <cell r="V5"/>
          <cell r="W5"/>
        </row>
        <row r="6">
          <cell r="C6" t="str">
            <v>Fal Laghzaoui</v>
          </cell>
          <cell r="D6"/>
          <cell r="E6"/>
          <cell r="F6" t="str">
            <v>Mohamed
Adam4</v>
          </cell>
          <cell r="G6" t="str">
            <v>F</v>
          </cell>
          <cell r="H6">
            <v>41547</v>
          </cell>
          <cell r="I6">
            <v>120</v>
          </cell>
          <cell r="J6">
            <v>10</v>
          </cell>
          <cell r="K6" t="str">
            <v>0465 57 07 18 M
0485 54 63 02 tan</v>
          </cell>
          <cell r="L6" t="str">
            <v>Bd d'Avroy 34/1B</v>
          </cell>
          <cell r="M6">
            <v>4000</v>
          </cell>
          <cell r="N6" t="str">
            <v>Liège</v>
          </cell>
          <cell r="O6"/>
          <cell r="P6" t="str">
            <v xml:space="preserve">dr Petit Céline </v>
          </cell>
          <cell r="Q6" t="str">
            <v>CHC</v>
          </cell>
          <cell r="R6" t="str">
            <v>Jardin Botanique lg</v>
          </cell>
          <cell r="S6">
            <v>19</v>
          </cell>
          <cell r="T6"/>
          <cell r="U6" t="str">
            <v>solidaris</v>
          </cell>
          <cell r="V6"/>
          <cell r="W6"/>
        </row>
        <row r="7">
          <cell r="C7" t="str">
            <v>Hachez</v>
          </cell>
          <cell r="D7" t="str">
            <v>Anizée</v>
          </cell>
          <cell r="E7" t="str">
            <v>Hachez 
Graziano</v>
          </cell>
          <cell r="F7" t="str">
            <v>Iouri5</v>
          </cell>
          <cell r="G7" t="str">
            <v>F</v>
          </cell>
          <cell r="H7">
            <v>42257</v>
          </cell>
          <cell r="I7">
            <v>97</v>
          </cell>
          <cell r="J7">
            <v>8.0833333333333339</v>
          </cell>
          <cell r="K7" t="str">
            <v>0494/03 35 71 M
0497/08 06 03 P</v>
          </cell>
          <cell r="L7" t="str">
            <v>rue Haute 38 A/001</v>
          </cell>
          <cell r="M7">
            <v>4000</v>
          </cell>
          <cell r="N7" t="str">
            <v>Liège</v>
          </cell>
          <cell r="O7"/>
          <cell r="P7" t="str">
            <v>PMS école</v>
          </cell>
          <cell r="Q7" t="str">
            <v>PMS</v>
          </cell>
          <cell r="R7" t="str">
            <v>ecole communale Laveu</v>
          </cell>
          <cell r="S7">
            <v>20</v>
          </cell>
          <cell r="T7"/>
          <cell r="U7" t="str">
            <v>Solidaris</v>
          </cell>
          <cell r="V7"/>
          <cell r="W7"/>
        </row>
        <row r="8">
          <cell r="C8" t="str">
            <v>Danthinne</v>
          </cell>
          <cell r="D8" t="str">
            <v>Annie6</v>
          </cell>
          <cell r="E8" t="str">
            <v>a domicile</v>
          </cell>
          <cell r="F8" t="str">
            <v>Annie6</v>
          </cell>
          <cell r="G8" t="str">
            <v>Ab</v>
          </cell>
          <cell r="H8">
            <v>19461</v>
          </cell>
          <cell r="I8">
            <v>846</v>
          </cell>
          <cell r="J8">
            <v>70.5</v>
          </cell>
          <cell r="K8" t="str">
            <v>042 72 47 68</v>
          </cell>
          <cell r="L8" t="str">
            <v xml:space="preserve">rue du Cimetière 230 </v>
          </cell>
          <cell r="M8">
            <v>4430</v>
          </cell>
          <cell r="N8" t="str">
            <v>Ans</v>
          </cell>
          <cell r="O8"/>
          <cell r="P8" t="str">
            <v>pub Colruyt</v>
          </cell>
          <cell r="Q8"/>
          <cell r="R8"/>
          <cell r="S8">
            <v>2</v>
          </cell>
          <cell r="T8"/>
          <cell r="U8" t="str">
            <v>Chrétienne</v>
          </cell>
          <cell r="V8"/>
          <cell r="W8"/>
        </row>
        <row r="9">
          <cell r="C9" t="str">
            <v>Dupont</v>
          </cell>
          <cell r="D9"/>
          <cell r="E9"/>
          <cell r="F9" t="str">
            <v>Jeanne7</v>
          </cell>
          <cell r="G9" t="str">
            <v>F</v>
          </cell>
          <cell r="H9">
            <v>43011</v>
          </cell>
          <cell r="I9">
            <v>72</v>
          </cell>
          <cell r="J9">
            <v>6</v>
          </cell>
          <cell r="K9" t="str">
            <v>0495 79 60 64 M
0496 31 95 62</v>
          </cell>
          <cell r="L9" t="str">
            <v>rue des Héros 45</v>
          </cell>
          <cell r="M9">
            <v>4000</v>
          </cell>
          <cell r="N9" t="str">
            <v>Liège</v>
          </cell>
          <cell r="O9"/>
          <cell r="P9" t="str">
            <v>jeanne minibulle</v>
          </cell>
          <cell r="Q9" t="str">
            <v>collègue</v>
          </cell>
          <cell r="R9"/>
          <cell r="S9">
            <v>15</v>
          </cell>
          <cell r="T9"/>
          <cell r="U9" t="str">
            <v>Solidaris</v>
          </cell>
          <cell r="V9"/>
          <cell r="W9"/>
        </row>
        <row r="10">
          <cell r="C10" t="str">
            <v>Mayowa</v>
          </cell>
          <cell r="D10"/>
          <cell r="E10"/>
          <cell r="F10" t="str">
            <v>Temidore8</v>
          </cell>
          <cell r="G10" t="str">
            <v>Ab</v>
          </cell>
          <cell r="H10">
            <v>42447</v>
          </cell>
          <cell r="I10">
            <v>91</v>
          </cell>
          <cell r="J10">
            <v>7.583333333333333</v>
          </cell>
          <cell r="K10" t="str">
            <v>0495 81 59 35 M</v>
          </cell>
          <cell r="L10" t="str">
            <v>rue Jean Volders 14</v>
          </cell>
          <cell r="M10">
            <v>4040</v>
          </cell>
          <cell r="N10" t="str">
            <v>Herstal</v>
          </cell>
          <cell r="O10"/>
          <cell r="P10" t="str">
            <v>Anne Françoise BAYARD</v>
          </cell>
          <cell r="Q10" t="str">
            <v>PMS lg</v>
          </cell>
          <cell r="R10" t="str">
            <v>hors château immersion</v>
          </cell>
          <cell r="S10">
            <v>5</v>
          </cell>
          <cell r="T10"/>
          <cell r="U10" t="str">
            <v>Chrétienne</v>
          </cell>
          <cell r="V10"/>
          <cell r="W10"/>
        </row>
        <row r="11">
          <cell r="C11" t="str">
            <v>Elstner</v>
          </cell>
          <cell r="D11" t="str">
            <v>Betina
Guillaume</v>
          </cell>
          <cell r="F11" t="str">
            <v>Misha9</v>
          </cell>
          <cell r="G11" t="str">
            <v>F</v>
          </cell>
          <cell r="H11">
            <v>43363</v>
          </cell>
          <cell r="I11">
            <v>61</v>
          </cell>
          <cell r="J11">
            <v>5.083333333333333</v>
          </cell>
          <cell r="K11" t="str">
            <v>0491 08 03 16 M
0495 46 14 66 P</v>
          </cell>
          <cell r="L11" t="str">
            <v>rue Général Charles Collyns 83</v>
          </cell>
          <cell r="M11">
            <v>4000</v>
          </cell>
          <cell r="N11" t="str">
            <v>Liège</v>
          </cell>
          <cell r="O11" t="str">
            <v>bodartbettina@gmail.com</v>
          </cell>
          <cell r="P11" t="str">
            <v>Mamie Boket</v>
          </cell>
          <cell r="Q11" t="str">
            <v xml:space="preserve"> crêche</v>
          </cell>
          <cell r="R11" t="str">
            <v>Naniot</v>
          </cell>
          <cell r="S11">
            <v>28</v>
          </cell>
          <cell r="T11"/>
          <cell r="U11" t="str">
            <v>Solidaris</v>
          </cell>
          <cell r="V11"/>
          <cell r="W11"/>
        </row>
        <row r="12">
          <cell r="C12" t="str">
            <v>Tokam</v>
          </cell>
          <cell r="D12" t="str">
            <v>Gabriella</v>
          </cell>
          <cell r="E12"/>
          <cell r="F12" t="str">
            <v>Raphaêl10</v>
          </cell>
          <cell r="G12" t="str">
            <v>Ab</v>
          </cell>
          <cell r="H12">
            <v>42893</v>
          </cell>
          <cell r="I12">
            <v>76</v>
          </cell>
          <cell r="J12">
            <v>6.333333333333333</v>
          </cell>
          <cell r="K12" t="str">
            <v>0486/11 53 87 M</v>
          </cell>
          <cell r="L12" t="str">
            <v>rue des genêts 7/43</v>
          </cell>
          <cell r="M12">
            <v>4000</v>
          </cell>
          <cell r="N12" t="str">
            <v>Liège</v>
          </cell>
          <cell r="O12"/>
          <cell r="P12" t="str">
            <v>Serlez Virginie</v>
          </cell>
          <cell r="Q12" t="str">
            <v xml:space="preserve"> institutrice</v>
          </cell>
          <cell r="R12"/>
          <cell r="S12">
            <v>2</v>
          </cell>
          <cell r="T12"/>
          <cell r="U12" t="str">
            <v>Solidaris</v>
          </cell>
          <cell r="V12"/>
          <cell r="W12"/>
        </row>
        <row r="13">
          <cell r="C13" t="str">
            <v>Dirick</v>
          </cell>
          <cell r="D13" t="str">
            <v>Amelie
Gregory</v>
          </cell>
          <cell r="F13" t="str">
            <v>Victoria11</v>
          </cell>
          <cell r="G13" t="str">
            <v>Ab</v>
          </cell>
          <cell r="H13">
            <v>42653</v>
          </cell>
          <cell r="I13">
            <v>84</v>
          </cell>
          <cell r="J13">
            <v>7</v>
          </cell>
          <cell r="K13" t="str">
            <v>0475/73 62 56 M
0475/58 53 92 P</v>
          </cell>
          <cell r="L13" t="str">
            <v>rue de Campine 297</v>
          </cell>
          <cell r="M13">
            <v>4000</v>
          </cell>
          <cell r="N13" t="str">
            <v>Liège</v>
          </cell>
          <cell r="O13"/>
          <cell r="P13" t="str">
            <v>Cecile Vanmansart</v>
          </cell>
          <cell r="Q13"/>
          <cell r="R13"/>
          <cell r="S13">
            <v>11</v>
          </cell>
          <cell r="T13"/>
          <cell r="U13" t="str">
            <v>Part&amp;naMut</v>
          </cell>
          <cell r="V13"/>
          <cell r="W13"/>
        </row>
        <row r="14">
          <cell r="C14" t="str">
            <v>Paramjit</v>
          </cell>
          <cell r="D14"/>
          <cell r="E14"/>
          <cell r="F14" t="str">
            <v>Sanaya13</v>
          </cell>
          <cell r="G14" t="str">
            <v>Ab</v>
          </cell>
          <cell r="H14">
            <v>42851</v>
          </cell>
          <cell r="I14">
            <v>77</v>
          </cell>
          <cell r="J14">
            <v>6.416666666666667</v>
          </cell>
          <cell r="K14" t="str">
            <v>0495/82 11 16 M
0496/67 67 84 P</v>
          </cell>
          <cell r="L14" t="str">
            <v>rue de Campine 415</v>
          </cell>
          <cell r="M14">
            <v>4000</v>
          </cell>
          <cell r="N14" t="str">
            <v>Liège</v>
          </cell>
          <cell r="O14" t="str">
            <v>nourzebidi@hotmail.com</v>
          </cell>
          <cell r="P14" t="str">
            <v>Elstner Betina</v>
          </cell>
          <cell r="Q14" t="str">
            <v>bouche oreille</v>
          </cell>
          <cell r="R14" t="str">
            <v>Ecole St Rémy</v>
          </cell>
          <cell r="S14">
            <v>13</v>
          </cell>
          <cell r="T14"/>
          <cell r="U14" t="str">
            <v>mutualité Neutre</v>
          </cell>
          <cell r="V14"/>
          <cell r="W14"/>
        </row>
        <row r="15">
          <cell r="C15" t="str">
            <v>Willems</v>
          </cell>
          <cell r="D15"/>
          <cell r="E15"/>
          <cell r="F15" t="str">
            <v>Thomas12</v>
          </cell>
          <cell r="G15" t="str">
            <v>Ab</v>
          </cell>
          <cell r="H15">
            <v>43228</v>
          </cell>
          <cell r="I15">
            <v>65</v>
          </cell>
          <cell r="J15">
            <v>5.416666666666667</v>
          </cell>
          <cell r="K15" t="str">
            <v>0474/74 06 30 M
0492/50 89 56 P</v>
          </cell>
          <cell r="L15" t="str">
            <v>rue Aux cailloux 128</v>
          </cell>
          <cell r="M15">
            <v>4420</v>
          </cell>
          <cell r="N15" t="str">
            <v>Montegnée</v>
          </cell>
          <cell r="O15" t="str">
            <v>karinhors@gmail.com</v>
          </cell>
          <cell r="P15" t="str">
            <v>collègue-école</v>
          </cell>
          <cell r="Q15" t="str">
            <v>bouche oreille</v>
          </cell>
          <cell r="R15" t="str">
            <v>Hors Château Immersion</v>
          </cell>
          <cell r="S15">
            <v>17</v>
          </cell>
          <cell r="T15"/>
          <cell r="U15" t="str">
            <v>Solidaris</v>
          </cell>
          <cell r="V15"/>
          <cell r="W15"/>
        </row>
        <row r="16">
          <cell r="C16" t="str">
            <v>Maréchal</v>
          </cell>
          <cell r="D16" t="str">
            <v>Laurence
Olivier</v>
          </cell>
          <cell r="E16"/>
          <cell r="F16" t="str">
            <v>Louise14</v>
          </cell>
          <cell r="G16" t="str">
            <v>Ab</v>
          </cell>
          <cell r="H16">
            <v>42979</v>
          </cell>
          <cell r="I16">
            <v>73</v>
          </cell>
          <cell r="J16">
            <v>6.083333333333333</v>
          </cell>
          <cell r="K16" t="str">
            <v>0494/89 18 48 M
0495/55 75 83 P</v>
          </cell>
          <cell r="L16" t="str">
            <v>rue de Rieux 43</v>
          </cell>
          <cell r="M16">
            <v>4420</v>
          </cell>
          <cell r="N16" t="str">
            <v>Montegnée, Saint-Nicolas</v>
          </cell>
          <cell r="O16"/>
          <cell r="P16" t="str">
            <v>Dr Carichon Tiffen</v>
          </cell>
          <cell r="Q16" t="str">
            <v>pédiatre</v>
          </cell>
          <cell r="R16" t="str">
            <v>st Sébastien Cour st Gilles</v>
          </cell>
          <cell r="S16">
            <v>9</v>
          </cell>
          <cell r="T16"/>
          <cell r="U16" t="str">
            <v>Chrétienne</v>
          </cell>
          <cell r="V16"/>
          <cell r="W16"/>
        </row>
        <row r="17">
          <cell r="C17" t="str">
            <v>GOKSU</v>
          </cell>
          <cell r="D17" t="str">
            <v>Ilhan    P
Ilknur   M</v>
          </cell>
          <cell r="E17"/>
          <cell r="F17" t="str">
            <v>Bayram15</v>
          </cell>
          <cell r="G17" t="str">
            <v>E</v>
          </cell>
          <cell r="H17">
            <v>41646</v>
          </cell>
          <cell r="I17">
            <v>117</v>
          </cell>
          <cell r="J17">
            <v>9.75</v>
          </cell>
          <cell r="K17" t="str">
            <v>0484/90 77 81 P
0465/58 32 17 M</v>
          </cell>
          <cell r="L17" t="str">
            <v>rue Joseph Joset 5/11</v>
          </cell>
          <cell r="M17">
            <v>4000</v>
          </cell>
          <cell r="N17" t="str">
            <v>Liège</v>
          </cell>
          <cell r="O17" t="str">
            <v>ilhan.g@hotmail.be</v>
          </cell>
          <cell r="P17" t="str">
            <v>recherche</v>
          </cell>
          <cell r="Q17"/>
          <cell r="R17" t="str">
            <v>Ecole buenville</v>
          </cell>
          <cell r="S17">
            <v>91</v>
          </cell>
          <cell r="T17" t="str">
            <v>F</v>
          </cell>
          <cell r="U17" t="str">
            <v>solidaris</v>
          </cell>
          <cell r="V17" t="str">
            <v>BE88 0638 8222 5341</v>
          </cell>
          <cell r="W17"/>
        </row>
        <row r="18">
          <cell r="C18" t="str">
            <v>Mumuni</v>
          </cell>
          <cell r="D18" t="str">
            <v>Samina</v>
          </cell>
          <cell r="E18"/>
          <cell r="F18" t="str">
            <v>Fareed16</v>
          </cell>
          <cell r="G18" t="str">
            <v>?</v>
          </cell>
          <cell r="H18">
            <v>43245</v>
          </cell>
          <cell r="I18">
            <v>64</v>
          </cell>
          <cell r="J18">
            <v>5.333333333333333</v>
          </cell>
          <cell r="K18" t="str">
            <v>0499/19 17 90 M</v>
          </cell>
          <cell r="L18" t="str">
            <v xml:space="preserve">rue Sergent Merx 103/22 </v>
          </cell>
          <cell r="M18">
            <v>4000</v>
          </cell>
          <cell r="N18" t="str">
            <v>Liège</v>
          </cell>
          <cell r="O18" t="str">
            <v>mumunisamira@gmail.com</v>
          </cell>
          <cell r="P18" t="str">
            <v>ONE rocourt</v>
          </cell>
          <cell r="Q18"/>
          <cell r="R18" t="str">
            <v>communale de Rocourt</v>
          </cell>
          <cell r="S18">
            <v>14</v>
          </cell>
          <cell r="T18"/>
          <cell r="U18" t="str">
            <v>solidaris</v>
          </cell>
          <cell r="V18"/>
          <cell r="W18"/>
        </row>
        <row r="19">
          <cell r="C19" t="str">
            <v>Bahcivan</v>
          </cell>
          <cell r="D19" t="str">
            <v>Muge M
Cebrail P</v>
          </cell>
          <cell r="E19"/>
          <cell r="F19" t="str">
            <v>Aras17</v>
          </cell>
          <cell r="G19" t="str">
            <v>Ab</v>
          </cell>
          <cell r="H19">
            <v>43319</v>
          </cell>
          <cell r="I19">
            <v>62</v>
          </cell>
          <cell r="J19">
            <v>5.166666666666667</v>
          </cell>
          <cell r="K19" t="str">
            <v>0487/26 77 74 M
0495/93 71 49 P</v>
          </cell>
          <cell r="L19" t="str">
            <v>rue des Champs 59</v>
          </cell>
          <cell r="M19">
            <v>4460</v>
          </cell>
          <cell r="N19" t="str">
            <v>Grâce-Hollogne</v>
          </cell>
          <cell r="O19" t="str">
            <v>onalmuge28@hotmail.cm</v>
          </cell>
          <cell r="P19" t="str">
            <v>Bayram</v>
          </cell>
          <cell r="Q19" t="str">
            <v>bouche oreille</v>
          </cell>
          <cell r="R19" t="str">
            <v>Ecole Tanin Grâce hollogne</v>
          </cell>
          <cell r="S19">
            <v>4</v>
          </cell>
          <cell r="T19"/>
          <cell r="U19" t="str">
            <v>Part&amp;naMut</v>
          </cell>
          <cell r="V19"/>
          <cell r="W19"/>
        </row>
        <row r="20">
          <cell r="C20" t="str">
            <v>Lesceux</v>
          </cell>
          <cell r="D20" t="str">
            <v>Mélanie M
Benjamin P</v>
          </cell>
          <cell r="E20"/>
          <cell r="F20" t="str">
            <v>Hector18</v>
          </cell>
          <cell r="G20" t="str">
            <v>Ab</v>
          </cell>
          <cell r="H20">
            <v>43555</v>
          </cell>
          <cell r="I20">
            <v>54</v>
          </cell>
          <cell r="J20">
            <v>4.5</v>
          </cell>
          <cell r="K20" t="str">
            <v>0494/87 39 54 M
0494/25 51 33 P</v>
          </cell>
          <cell r="L20" t="str">
            <v>rue de la Vallée 15 A</v>
          </cell>
          <cell r="M20">
            <v>4458</v>
          </cell>
          <cell r="N20" t="str">
            <v>Fexe Slins</v>
          </cell>
          <cell r="O20" t="str">
            <v>mela.massa@live.be</v>
          </cell>
          <cell r="P20" t="str">
            <v>Dr Carichon Tiffen</v>
          </cell>
          <cell r="Q20" t="str">
            <v>pédiatre</v>
          </cell>
          <cell r="R20" t="str">
            <v>Ecole St Pierre Aleur</v>
          </cell>
          <cell r="S20">
            <v>5</v>
          </cell>
          <cell r="T20"/>
          <cell r="U20" t="str">
            <v>Chrétienne</v>
          </cell>
          <cell r="V20"/>
          <cell r="W20"/>
        </row>
        <row r="21">
          <cell r="C21" t="str">
            <v>Dubois</v>
          </cell>
          <cell r="D21" t="str">
            <v>Olivia M
Cedric P</v>
          </cell>
          <cell r="E21"/>
          <cell r="F21" t="str">
            <v>Célia19</v>
          </cell>
          <cell r="G21" t="str">
            <v>Ab</v>
          </cell>
          <cell r="H21">
            <v>43099</v>
          </cell>
          <cell r="I21">
            <v>69</v>
          </cell>
          <cell r="J21">
            <v>5.75</v>
          </cell>
          <cell r="K21" t="str">
            <v>0470/82 50 07 M
0493/98 83 05</v>
          </cell>
          <cell r="L21" t="str">
            <v>rue de la Paix 84</v>
          </cell>
          <cell r="M21">
            <v>4420</v>
          </cell>
          <cell r="N21" t="str">
            <v>Saint Nicolas</v>
          </cell>
          <cell r="O21" t="str">
            <v>miss_alouette@hotmail.com</v>
          </cell>
          <cell r="P21" t="str">
            <v>Dr Carichon Tiffen</v>
          </cell>
          <cell r="Q21" t="str">
            <v>pédiatre</v>
          </cell>
          <cell r="R21" t="str">
            <v>Ecole Tout va bien</v>
          </cell>
          <cell r="S21">
            <v>12</v>
          </cell>
          <cell r="T21"/>
          <cell r="U21" t="str">
            <v>solidaris</v>
          </cell>
          <cell r="V21"/>
          <cell r="W21"/>
        </row>
        <row r="22">
          <cell r="C22" t="str">
            <v>Artico Raick</v>
          </cell>
          <cell r="D22" t="str">
            <v>Marie-Ange
Jean-Francois</v>
          </cell>
          <cell r="E22"/>
          <cell r="F22" t="str">
            <v>Ilyana20</v>
          </cell>
          <cell r="G22" t="str">
            <v>F</v>
          </cell>
          <cell r="H22">
            <v>42105</v>
          </cell>
          <cell r="I22">
            <v>102</v>
          </cell>
          <cell r="J22">
            <v>8.5</v>
          </cell>
          <cell r="K22" t="str">
            <v>0498/06 77 49 M
0494/58 37 98 P</v>
          </cell>
          <cell r="L22" t="str">
            <v>rue Longue 50</v>
          </cell>
          <cell r="M22">
            <v>4000</v>
          </cell>
          <cell r="N22" t="str">
            <v>Liège</v>
          </cell>
          <cell r="O22" t="str">
            <v>marieangeraick@gmail.com</v>
          </cell>
          <cell r="P22" t="str">
            <v>Dr Gille</v>
          </cell>
          <cell r="Q22" t="str">
            <v>généraliste</v>
          </cell>
          <cell r="R22" t="str">
            <v>Ecole des Erables</v>
          </cell>
          <cell r="S22">
            <v>23</v>
          </cell>
          <cell r="T22" t="str">
            <v>M</v>
          </cell>
          <cell r="U22" t="str">
            <v>Part&amp;naMut</v>
          </cell>
          <cell r="V22"/>
          <cell r="W22"/>
        </row>
        <row r="23">
          <cell r="C23" t="str">
            <v>Doudou</v>
          </cell>
          <cell r="D23" t="str">
            <v>Panadda
Jean-Raymond</v>
          </cell>
          <cell r="E23"/>
          <cell r="F23" t="str">
            <v>Elisabeth21</v>
          </cell>
          <cell r="G23" t="str">
            <v>Ab</v>
          </cell>
          <cell r="H23">
            <v>43047</v>
          </cell>
          <cell r="I23">
            <v>71</v>
          </cell>
          <cell r="J23">
            <v>5.916666666666667</v>
          </cell>
          <cell r="K23" t="str">
            <v>0474/06 75 96 M
0494/81 92 96 P</v>
          </cell>
          <cell r="L23" t="str">
            <v>rue de Bruxelles 90</v>
          </cell>
          <cell r="M23">
            <v>4340</v>
          </cell>
          <cell r="N23" t="str">
            <v>Awans</v>
          </cell>
          <cell r="O23" t="str">
            <v>docdoudou2004@hotmail.com</v>
          </cell>
          <cell r="P23" t="str">
            <v>Dr Carichon Tiffen</v>
          </cell>
          <cell r="Q23" t="str">
            <v>pédiatre</v>
          </cell>
          <cell r="R23" t="str">
            <v>Maternelle de FOOZ</v>
          </cell>
          <cell r="S23">
            <v>26</v>
          </cell>
          <cell r="T23"/>
          <cell r="U23" t="str">
            <v>Part&amp;naMut</v>
          </cell>
          <cell r="V23"/>
          <cell r="W23"/>
        </row>
        <row r="24">
          <cell r="C24" t="str">
            <v>Navarra</v>
          </cell>
          <cell r="D24" t="str">
            <v>Anais</v>
          </cell>
          <cell r="E24"/>
          <cell r="F24" t="str">
            <v>Mattia22</v>
          </cell>
          <cell r="G24" t="str">
            <v>Ab</v>
          </cell>
          <cell r="H24">
            <v>42797</v>
          </cell>
          <cell r="I24">
            <v>79</v>
          </cell>
          <cell r="J24">
            <v>6.583333333333333</v>
          </cell>
          <cell r="K24" t="str">
            <v>0495/305400 M</v>
          </cell>
          <cell r="L24" t="str">
            <v>rue Hubert Halet 5</v>
          </cell>
          <cell r="M24">
            <v>4860</v>
          </cell>
          <cell r="N24" t="str">
            <v>Pepinster</v>
          </cell>
          <cell r="O24" t="str">
            <v>iphanaishendricks@yahoo.fr</v>
          </cell>
          <cell r="P24" t="str">
            <v>Misha</v>
          </cell>
          <cell r="Q24" t="str">
            <v>bouche oreille</v>
          </cell>
          <cell r="R24" t="str">
            <v>ecole sacré cœur Petit Rechain</v>
          </cell>
          <cell r="S24">
            <v>5</v>
          </cell>
          <cell r="T24"/>
          <cell r="U24" t="str">
            <v>Chrétienne</v>
          </cell>
          <cell r="V24"/>
          <cell r="W24"/>
        </row>
        <row r="25">
          <cell r="C25" t="str">
            <v>Delsipée</v>
          </cell>
          <cell r="D25" t="str">
            <v>Stéphanie
Sébastien</v>
          </cell>
          <cell r="E25"/>
          <cell r="F25" t="str">
            <v>Léane23</v>
          </cell>
          <cell r="G25" t="str">
            <v>F</v>
          </cell>
          <cell r="H25">
            <v>40745</v>
          </cell>
          <cell r="I25">
            <v>147</v>
          </cell>
          <cell r="J25">
            <v>12.25</v>
          </cell>
          <cell r="K25" t="str">
            <v>0498/71 34 46 M
0497/23 11 22 P</v>
          </cell>
          <cell r="L25" t="str">
            <v>rue Joseph Walin 34</v>
          </cell>
          <cell r="M25">
            <v>4430</v>
          </cell>
          <cell r="N25" t="str">
            <v>Ans</v>
          </cell>
          <cell r="O25" t="str">
            <v>stephanielicata210977@gmail.com</v>
          </cell>
          <cell r="P25" t="str">
            <v>Dr Gilles Dominique</v>
          </cell>
          <cell r="Q25" t="str">
            <v>généraliste</v>
          </cell>
          <cell r="R25" t="str">
            <v>école du tilleul à Loncin immersion anglais</v>
          </cell>
          <cell r="S25">
            <v>10</v>
          </cell>
          <cell r="T25"/>
          <cell r="U25" t="str">
            <v>Solidaris</v>
          </cell>
          <cell r="V25"/>
          <cell r="W25"/>
        </row>
        <row r="26">
          <cell r="C26" t="str">
            <v>Artico Raick24</v>
          </cell>
          <cell r="D26" t="str">
            <v>Marie-Ange
Jean-Francois</v>
          </cell>
          <cell r="E26"/>
          <cell r="F26" t="str">
            <v>Gaël24</v>
          </cell>
          <cell r="G26" t="str">
            <v>E</v>
          </cell>
          <cell r="H26">
            <v>43391</v>
          </cell>
          <cell r="I26">
            <v>60</v>
          </cell>
          <cell r="J26">
            <v>5</v>
          </cell>
          <cell r="K26" t="str">
            <v>0498/06 77 49 M
0494/58 37 98 P</v>
          </cell>
          <cell r="L26" t="str">
            <v>rue Longue 50</v>
          </cell>
          <cell r="M26">
            <v>4000</v>
          </cell>
          <cell r="N26" t="str">
            <v>Liège</v>
          </cell>
          <cell r="O26" t="str">
            <v>marieangeraick@gmail.com</v>
          </cell>
          <cell r="P26" t="str">
            <v>Artico Raick</v>
          </cell>
          <cell r="Q26" t="str">
            <v>Parent</v>
          </cell>
          <cell r="R26" t="str">
            <v>Ecole des Erables</v>
          </cell>
          <cell r="S26">
            <v>34</v>
          </cell>
          <cell r="T26" t="str">
            <v>M</v>
          </cell>
          <cell r="U26" t="str">
            <v>Part&amp;naMut</v>
          </cell>
          <cell r="V26" t="str">
            <v>BE53 0639 2047 3653-1jr</v>
          </cell>
          <cell r="W26"/>
        </row>
        <row r="27">
          <cell r="C27" t="str">
            <v>Théologos</v>
          </cell>
          <cell r="D27" t="str">
            <v>Nathalie
Ioanis</v>
          </cell>
          <cell r="E27"/>
          <cell r="F27" t="str">
            <v>Thiago25</v>
          </cell>
          <cell r="G27" t="str">
            <v>F</v>
          </cell>
          <cell r="H27">
            <v>42899</v>
          </cell>
          <cell r="I27">
            <v>76</v>
          </cell>
          <cell r="J27">
            <v>6.333333333333333</v>
          </cell>
          <cell r="K27" t="str">
            <v>0495/37 66 24 M
0498/ 73 29 45 P</v>
          </cell>
          <cell r="L27" t="str">
            <v>rue Léon Classens 4</v>
          </cell>
          <cell r="M27">
            <v>4420</v>
          </cell>
          <cell r="N27" t="str">
            <v>Saint Nicolas</v>
          </cell>
          <cell r="O27" t="str">
            <v>nathalie.miceli@hotmail.com</v>
          </cell>
          <cell r="P27" t="str">
            <v>Dr Hoyoux Marie</v>
          </cell>
          <cell r="Q27" t="str">
            <v>pédiatre</v>
          </cell>
          <cell r="R27" t="str">
            <v>ecole St Maur Cointe</v>
          </cell>
          <cell r="S27">
            <v>20</v>
          </cell>
          <cell r="T27" t="str">
            <v>M</v>
          </cell>
          <cell r="U27" t="str">
            <v>Solidaris</v>
          </cell>
          <cell r="V27"/>
          <cell r="W27"/>
        </row>
        <row r="28">
          <cell r="C28" t="str">
            <v>Salloui</v>
          </cell>
          <cell r="D28" t="str">
            <v>Madinfi Rania</v>
          </cell>
          <cell r="E28"/>
          <cell r="F28" t="str">
            <v>Sofian26</v>
          </cell>
          <cell r="G28" t="str">
            <v>?</v>
          </cell>
          <cell r="H28">
            <v>43651</v>
          </cell>
          <cell r="I28">
            <v>51</v>
          </cell>
          <cell r="J28">
            <v>4.25</v>
          </cell>
          <cell r="K28" t="str">
            <v>0487/25 20 92</v>
          </cell>
          <cell r="L28" t="str">
            <v>rue de la Goffe 16</v>
          </cell>
          <cell r="M28">
            <v>4000</v>
          </cell>
          <cell r="N28" t="str">
            <v>Liège</v>
          </cell>
          <cell r="O28" t="str">
            <v>madinfi05@gmail.com</v>
          </cell>
          <cell r="P28" t="str">
            <v>ONE</v>
          </cell>
          <cell r="Q28" t="str">
            <v>Pédiatre</v>
          </cell>
          <cell r="R28" t="str">
            <v>école St Remy</v>
          </cell>
          <cell r="S28">
            <v>2</v>
          </cell>
          <cell r="T28"/>
          <cell r="U28" t="str">
            <v>Solidaris</v>
          </cell>
          <cell r="V28"/>
          <cell r="W28"/>
        </row>
        <row r="29">
          <cell r="C29" t="str">
            <v>MalempréG</v>
          </cell>
          <cell r="D29" t="str">
            <v>Anne-Michel
Marc</v>
          </cell>
          <cell r="E29"/>
          <cell r="F29" t="str">
            <v>Gaspard27</v>
          </cell>
          <cell r="G29" t="str">
            <v>Ab</v>
          </cell>
          <cell r="H29">
            <v>41221</v>
          </cell>
          <cell r="I29">
            <v>131</v>
          </cell>
          <cell r="J29">
            <v>10.916666666666666</v>
          </cell>
          <cell r="K29" t="str">
            <v>0476/74 27 46
0495/79 84 45</v>
          </cell>
          <cell r="L29" t="str">
            <v>rue Dausoigne Méhul 29</v>
          </cell>
          <cell r="M29">
            <v>4000</v>
          </cell>
          <cell r="N29" t="str">
            <v>Liège</v>
          </cell>
          <cell r="O29" t="str">
            <v>latraviata_88@hotmail.com</v>
          </cell>
          <cell r="P29" t="str">
            <v>recherche</v>
          </cell>
          <cell r="Q29"/>
          <cell r="R29" t="str">
            <v>Ecole du Laveu</v>
          </cell>
          <cell r="S29">
            <v>1</v>
          </cell>
          <cell r="T29"/>
          <cell r="U29" t="str">
            <v>transit</v>
          </cell>
          <cell r="V29"/>
          <cell r="W29"/>
        </row>
        <row r="30">
          <cell r="C30" t="str">
            <v>MalempréA</v>
          </cell>
          <cell r="D30" t="str">
            <v>Anne-Michel
Marc</v>
          </cell>
          <cell r="E30"/>
          <cell r="F30" t="str">
            <v>Augustin28</v>
          </cell>
          <cell r="G30" t="str">
            <v>Ab</v>
          </cell>
          <cell r="H30">
            <v>42074</v>
          </cell>
          <cell r="I30">
            <v>103</v>
          </cell>
          <cell r="J30">
            <v>8.5833333333333339</v>
          </cell>
          <cell r="K30" t="str">
            <v>0476/74 27 46
0495/79 84 45</v>
          </cell>
          <cell r="L30" t="str">
            <v>rue Dausoigne Méhul 29</v>
          </cell>
          <cell r="M30">
            <v>4000</v>
          </cell>
          <cell r="N30" t="str">
            <v>Liège</v>
          </cell>
          <cell r="O30" t="str">
            <v>latraviata_88@hotmail.com</v>
          </cell>
          <cell r="P30" t="str">
            <v>recherche</v>
          </cell>
          <cell r="Q30"/>
          <cell r="R30" t="str">
            <v>Ecole du Laveu</v>
          </cell>
          <cell r="S30">
            <v>3</v>
          </cell>
          <cell r="T30"/>
          <cell r="U30" t="str">
            <v>transit</v>
          </cell>
          <cell r="V30"/>
          <cell r="W30"/>
        </row>
        <row r="31">
          <cell r="C31" t="str">
            <v>Huynen Maigrie</v>
          </cell>
          <cell r="D31" t="str">
            <v>"mamy"</v>
          </cell>
          <cell r="E31"/>
          <cell r="F31" t="str">
            <v>Alessio29</v>
          </cell>
          <cell r="G31" t="str">
            <v>E</v>
          </cell>
          <cell r="H31">
            <v>43623</v>
          </cell>
          <cell r="I31">
            <v>52</v>
          </cell>
          <cell r="J31">
            <v>4.333333333333333</v>
          </cell>
          <cell r="K31" t="str">
            <v>04/235 96 24</v>
          </cell>
          <cell r="L31" t="str">
            <v>rue St Walburge 279</v>
          </cell>
          <cell r="M31">
            <v>4000</v>
          </cell>
          <cell r="N31" t="str">
            <v>Liège</v>
          </cell>
          <cell r="O31" t="str">
            <v>coralieschroeders.transition@gmail.com</v>
          </cell>
          <cell r="P31" t="str">
            <v>Coralie</v>
          </cell>
          <cell r="Q31" t="str">
            <v>assis sociale</v>
          </cell>
          <cell r="R31" t="str">
            <v>04/223 56 40</v>
          </cell>
          <cell r="S31">
            <v>48</v>
          </cell>
          <cell r="T31" t="str">
            <v>F</v>
          </cell>
          <cell r="U31" t="str">
            <v>solidaris</v>
          </cell>
          <cell r="V31" t="str">
            <v>BE55 0001 0888 6944</v>
          </cell>
          <cell r="W31" t="str">
            <v>Alessio29</v>
          </cell>
        </row>
        <row r="32">
          <cell r="C32" t="str">
            <v>Ramirez-Janssens</v>
          </cell>
          <cell r="D32" t="str">
            <v>Audrey
David</v>
          </cell>
          <cell r="E32"/>
          <cell r="F32" t="str">
            <v>Théo30</v>
          </cell>
          <cell r="G32" t="str">
            <v>F</v>
          </cell>
          <cell r="H32">
            <v>42509</v>
          </cell>
          <cell r="I32">
            <v>89</v>
          </cell>
          <cell r="J32">
            <v>7.416666666666667</v>
          </cell>
          <cell r="K32" t="str">
            <v>0495/12 09 21 M
0495/23 86 46 P</v>
          </cell>
          <cell r="L32" t="str">
            <v>rue Fond du Chat 48</v>
          </cell>
          <cell r="M32">
            <v>4020</v>
          </cell>
          <cell r="N32" t="str">
            <v>Jupille</v>
          </cell>
          <cell r="O32" t="str">
            <v>audreymoreau@hotmail.be</v>
          </cell>
          <cell r="P32" t="str">
            <v>Thiago</v>
          </cell>
          <cell r="Q32" t="str">
            <v>bouche oreille</v>
          </cell>
          <cell r="R32" t="str">
            <v>école du Bac Fléron</v>
          </cell>
          <cell r="S32">
            <v>18</v>
          </cell>
          <cell r="T32" t="str">
            <v>M</v>
          </cell>
          <cell r="U32" t="str">
            <v>solidaris</v>
          </cell>
          <cell r="V32"/>
          <cell r="W32"/>
        </row>
        <row r="33">
          <cell r="C33" t="str">
            <v>Max FA</v>
          </cell>
          <cell r="D33" t="str">
            <v>Benjamin</v>
          </cell>
          <cell r="E33" t="str">
            <v>Akli Koku</v>
          </cell>
          <cell r="F33" t="str">
            <v>Anaël31</v>
          </cell>
          <cell r="G33" t="str">
            <v>F</v>
          </cell>
          <cell r="H33">
            <v>42922</v>
          </cell>
          <cell r="I33">
            <v>75</v>
          </cell>
          <cell r="J33">
            <v>6.25</v>
          </cell>
          <cell r="K33" t="str">
            <v>0497/03 33 23
fam d'acceuil</v>
          </cell>
          <cell r="L33" t="str">
            <v>rue de la Tour 9/21</v>
          </cell>
          <cell r="M33">
            <v>4020</v>
          </cell>
          <cell r="N33" t="str">
            <v>Liège</v>
          </cell>
          <cell r="O33" t="str">
            <v>benjamin.max@gmail.com</v>
          </cell>
          <cell r="P33" t="str">
            <v>Serv transition liège
priv 0470/20 69 20
Priv 0495/23 25 11</v>
          </cell>
          <cell r="Q33" t="str">
            <v>'0498/53 96 62
'Parent transition Lg
Catherine Piron Psycho
Célestine Meert Ass soc</v>
          </cell>
          <cell r="R33" t="str">
            <v>St Ambroise
rue Richard Heintz 16 lg</v>
          </cell>
          <cell r="S33">
            <v>15</v>
          </cell>
          <cell r="T33" t="str">
            <v>F</v>
          </cell>
          <cell r="U33" t="str">
            <v>solidaris</v>
          </cell>
          <cell r="V33" t="str">
            <v>BE67 3770 3948 4087</v>
          </cell>
          <cell r="W33" t="str">
            <v>Anaël31</v>
          </cell>
        </row>
        <row r="34">
          <cell r="C34" t="str">
            <v>Mazarakis</v>
          </cell>
          <cell r="D34" t="str">
            <v>Coralie</v>
          </cell>
          <cell r="E34" t="str">
            <v>Donnay</v>
          </cell>
          <cell r="F34" t="str">
            <v>Victor32</v>
          </cell>
          <cell r="G34" t="str">
            <v>E</v>
          </cell>
          <cell r="H34">
            <v>43657</v>
          </cell>
          <cell r="I34">
            <v>51</v>
          </cell>
          <cell r="J34">
            <v>4.25</v>
          </cell>
          <cell r="K34" t="str">
            <v>0493/47 78 73 M</v>
          </cell>
          <cell r="L34" t="str">
            <v>rue Alfred Defuisseaux 161/5</v>
          </cell>
          <cell r="M34">
            <v>4460</v>
          </cell>
          <cell r="N34" t="str">
            <v>Grâce Hollogne</v>
          </cell>
          <cell r="O34" t="str">
            <v>k.mazarakis@live.be</v>
          </cell>
          <cell r="P34" t="str">
            <v>Vanessa Faracci
dr Valassopoulou</v>
          </cell>
          <cell r="Q34" t="str">
            <v>Kinésiothérapeute</v>
          </cell>
          <cell r="R34" t="str">
            <v>Ecole Germinal G-Holl</v>
          </cell>
          <cell r="S34">
            <v>12</v>
          </cell>
          <cell r="T34" t="str">
            <v>M</v>
          </cell>
          <cell r="U34" t="str">
            <v>solidaris</v>
          </cell>
          <cell r="V34" t="str">
            <v>BE14 0634 8119 2783-1jr</v>
          </cell>
          <cell r="W34" t="str">
            <v>Victor32</v>
          </cell>
        </row>
        <row r="35">
          <cell r="C35" t="str">
            <v>Godart</v>
          </cell>
          <cell r="D35" t="str">
            <v>Grégory
Cinthia</v>
          </cell>
          <cell r="E35"/>
          <cell r="F35" t="str">
            <v>Bastien33</v>
          </cell>
          <cell r="G35" t="str">
            <v>E</v>
          </cell>
          <cell r="H35">
            <v>43367</v>
          </cell>
          <cell r="I35">
            <v>60</v>
          </cell>
          <cell r="J35">
            <v>5</v>
          </cell>
          <cell r="K35" t="str">
            <v>0485/79 39 35 P
0496/53 71 05 M</v>
          </cell>
          <cell r="L35" t="str">
            <v>rue Van den Sande 30 (maman)</v>
          </cell>
          <cell r="M35">
            <v>4450</v>
          </cell>
          <cell r="N35" t="str">
            <v>Juprelle</v>
          </cell>
          <cell r="O35" t="str">
            <v>godart.gregory@gmail.com</v>
          </cell>
          <cell r="P35" t="str">
            <v>Vanessa Faracci</v>
          </cell>
          <cell r="Q35" t="str">
            <v>Kinésiothérapeute
Dr Hoyoux CHR</v>
          </cell>
          <cell r="R35" t="str">
            <v>St Etienne votem</v>
          </cell>
          <cell r="S35">
            <v>13</v>
          </cell>
          <cell r="T35" t="str">
            <v>M</v>
          </cell>
          <cell r="U35" t="str">
            <v>Part&amp;naMut</v>
          </cell>
          <cell r="V35"/>
          <cell r="W35"/>
        </row>
        <row r="36">
          <cell r="C36" t="str">
            <v>Schott</v>
          </cell>
          <cell r="D36" t="str">
            <v>Monique
Nicola</v>
          </cell>
          <cell r="E36"/>
          <cell r="F36" t="str">
            <v>Lewis34</v>
          </cell>
          <cell r="G36" t="str">
            <v>E</v>
          </cell>
          <cell r="H36">
            <v>43169</v>
          </cell>
          <cell r="I36">
            <v>67</v>
          </cell>
          <cell r="J36">
            <v>5.583333333333333</v>
          </cell>
          <cell r="K36" t="str">
            <v>0494/41 11 73 M</v>
          </cell>
          <cell r="L36" t="str">
            <v>rue En Mi Ville 66</v>
          </cell>
          <cell r="M36">
            <v>4800</v>
          </cell>
          <cell r="N36" t="str">
            <v>Ensival</v>
          </cell>
          <cell r="O36" t="str">
            <v xml:space="preserve">moniqueschott@hotmail.fr </v>
          </cell>
          <cell r="P36" t="str">
            <v xml:space="preserve">Sylvia </v>
          </cell>
          <cell r="Q36" t="str">
            <v>Kinésiothérapeute</v>
          </cell>
          <cell r="R36" t="str">
            <v>Chouette école Stembert</v>
          </cell>
          <cell r="S36">
            <v>22</v>
          </cell>
          <cell r="T36" t="str">
            <v>F</v>
          </cell>
          <cell r="U36" t="str">
            <v>Part&amp;naMut</v>
          </cell>
          <cell r="V36" t="str">
            <v>BE31 0633 9570 3855-1jr</v>
          </cell>
          <cell r="W36" t="str">
            <v>Verta Nicola</v>
          </cell>
        </row>
        <row r="37">
          <cell r="C37" t="str">
            <v>Mosbeux Libotte</v>
          </cell>
          <cell r="D37" t="str">
            <v>Laura
Cyrille</v>
          </cell>
          <cell r="E37"/>
          <cell r="F37" t="str">
            <v>Tom35</v>
          </cell>
          <cell r="G37" t="str">
            <v>E</v>
          </cell>
          <cell r="H37">
            <v>43837</v>
          </cell>
          <cell r="I37">
            <v>45</v>
          </cell>
          <cell r="J37">
            <v>3.75</v>
          </cell>
          <cell r="K37" t="str">
            <v>0490/39 15 91 M
0472/12 80 07 P</v>
          </cell>
          <cell r="L37" t="str">
            <v>rue Auguste Donnay 13</v>
          </cell>
          <cell r="M37">
            <v>4000</v>
          </cell>
          <cell r="N37" t="str">
            <v>Liège</v>
          </cell>
          <cell r="O37" t="str">
            <v>laura.libotte09@gmail.com</v>
          </cell>
          <cell r="P37" t="str">
            <v>Jan</v>
          </cell>
          <cell r="Q37" t="str">
            <v xml:space="preserve">Pharmacienne </v>
          </cell>
          <cell r="R37" t="str">
            <v>Xhovémont</v>
          </cell>
          <cell r="S37">
            <v>6</v>
          </cell>
          <cell r="T37" t="str">
            <v>M</v>
          </cell>
          <cell r="U37" t="str">
            <v>Chrétienne</v>
          </cell>
          <cell r="V37" t="str">
            <v>BE62 00190963 5461-3jr</v>
          </cell>
          <cell r="W37" t="str">
            <v>Tom35</v>
          </cell>
        </row>
        <row r="38">
          <cell r="C38" t="str">
            <v>Bricteux</v>
          </cell>
          <cell r="D38" t="str">
            <v>Alexia
Stéphane</v>
          </cell>
          <cell r="E38"/>
          <cell r="F38" t="str">
            <v>Eugène36</v>
          </cell>
          <cell r="G38" t="str">
            <v>E</v>
          </cell>
          <cell r="H38">
            <v>43940</v>
          </cell>
          <cell r="I38">
            <v>42</v>
          </cell>
          <cell r="J38">
            <v>3.5</v>
          </cell>
          <cell r="K38" t="str">
            <v>0477/72 32 18 M
0491/52 39 22 P</v>
          </cell>
          <cell r="L38" t="str">
            <v>rue des Croyetis 48</v>
          </cell>
          <cell r="M38">
            <v>4682</v>
          </cell>
          <cell r="N38" t="str">
            <v>Oupeye</v>
          </cell>
          <cell r="O38" t="str">
            <v>alexiadarco@yahoo.fr</v>
          </cell>
          <cell r="P38" t="str">
            <v>Amandine Ovart</v>
          </cell>
          <cell r="Q38" t="str">
            <v>Kinésiothérapeute
(Beaufay)</v>
          </cell>
          <cell r="R38" t="str">
            <v>Ecole St Joseph Hermée</v>
          </cell>
          <cell r="S38">
            <v>10</v>
          </cell>
          <cell r="T38" t="str">
            <v>F</v>
          </cell>
          <cell r="U38" t="str">
            <v>solidaris</v>
          </cell>
          <cell r="V38" t="str">
            <v>BE77 1030 8065 2942-1/3 jr</v>
          </cell>
          <cell r="W38" t="str">
            <v>Eugène36</v>
          </cell>
        </row>
        <row r="39">
          <cell r="C39" t="str">
            <v>Mattina</v>
          </cell>
          <cell r="D39" t="str">
            <v>Claudia
Julien</v>
          </cell>
          <cell r="E39"/>
          <cell r="F39" t="str">
            <v>Baptiste37</v>
          </cell>
          <cell r="G39" t="str">
            <v>E</v>
          </cell>
          <cell r="H39">
            <v>43902</v>
          </cell>
          <cell r="I39">
            <v>43</v>
          </cell>
          <cell r="J39">
            <v>3.5833333333333335</v>
          </cell>
          <cell r="K39" t="str">
            <v>0498/67 38 67 M
0494/14 27 06 P</v>
          </cell>
          <cell r="L39" t="str">
            <v>rue Edouard Remouchamps 13</v>
          </cell>
          <cell r="M39">
            <v>4460</v>
          </cell>
          <cell r="N39" t="str">
            <v>Grâce Hollogne</v>
          </cell>
          <cell r="O39" t="str">
            <v>julien_mattina@hotmail.com</v>
          </cell>
          <cell r="P39" t="str">
            <v>minibulles</v>
          </cell>
          <cell r="Q39"/>
          <cell r="R39" t="str">
            <v>Pierre Perret ans</v>
          </cell>
          <cell r="S39">
            <v>3</v>
          </cell>
          <cell r="T39" t="str">
            <v>M</v>
          </cell>
          <cell r="U39" t="str">
            <v>Chrétienne</v>
          </cell>
          <cell r="V39"/>
          <cell r="W39"/>
        </row>
        <row r="40">
          <cell r="C40" t="str">
            <v>Falcata</v>
          </cell>
          <cell r="D40" t="str">
            <v>Rosa
Alessandro</v>
          </cell>
          <cell r="E40"/>
          <cell r="F40" t="str">
            <v>Isaiah38</v>
          </cell>
          <cell r="G40" t="str">
            <v>E</v>
          </cell>
          <cell r="H40">
            <v>42244</v>
          </cell>
          <cell r="I40">
            <v>97</v>
          </cell>
          <cell r="J40">
            <v>8.0833333333333339</v>
          </cell>
          <cell r="K40" t="str">
            <v>0499/79 61 58 M
0491/72 63 85 P</v>
          </cell>
          <cell r="L40" t="str">
            <v>rue Fond-Pirette 27</v>
          </cell>
          <cell r="M40">
            <v>4000</v>
          </cell>
          <cell r="N40" t="str">
            <v>Liège</v>
          </cell>
          <cell r="O40" t="str">
            <v>bellavista_rosa26@hotmail.com</v>
          </cell>
          <cell r="P40" t="str">
            <v>Ginette</v>
          </cell>
          <cell r="Q40" t="str">
            <v>bouche oreille</v>
          </cell>
          <cell r="R40" t="str">
            <v>Pierre Perret ans</v>
          </cell>
          <cell r="S40">
            <v>5</v>
          </cell>
          <cell r="T40" t="str">
            <v>M</v>
          </cell>
          <cell r="U40" t="str">
            <v>Solidaris</v>
          </cell>
          <cell r="V40"/>
          <cell r="W40"/>
        </row>
        <row r="41">
          <cell r="C41">
            <v>39</v>
          </cell>
          <cell r="D41"/>
          <cell r="E41"/>
          <cell r="F41" t="str">
            <v>Rayane39</v>
          </cell>
          <cell r="G41" t="str">
            <v>E</v>
          </cell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>
            <v>0</v>
          </cell>
          <cell r="T41"/>
          <cell r="U41"/>
          <cell r="V41"/>
          <cell r="W41"/>
        </row>
        <row r="42">
          <cell r="C42" t="str">
            <v>Daved</v>
          </cell>
          <cell r="D42" t="str">
            <v>Juliette
Simon</v>
          </cell>
          <cell r="E42"/>
          <cell r="F42" t="str">
            <v>Samuel40</v>
          </cell>
          <cell r="G42" t="str">
            <v>E</v>
          </cell>
          <cell r="H42">
            <v>43465</v>
          </cell>
          <cell r="I42">
            <v>57</v>
          </cell>
          <cell r="J42">
            <v>4.75</v>
          </cell>
          <cell r="K42" t="str">
            <v>0487/79 72 29 M
0485/92 42 35 P</v>
          </cell>
          <cell r="L42" t="str">
            <v>rue du Roi Albert 268</v>
          </cell>
          <cell r="M42">
            <v>4680</v>
          </cell>
          <cell r="N42" t="str">
            <v>Oupeye</v>
          </cell>
          <cell r="O42"/>
          <cell r="P42" t="str">
            <v>Théologos</v>
          </cell>
          <cell r="Q42" t="str">
            <v>Patient</v>
          </cell>
          <cell r="R42" t="str">
            <v>Jules Brouwir heur le Romain</v>
          </cell>
          <cell r="S42">
            <v>5</v>
          </cell>
          <cell r="T42" t="str">
            <v>M</v>
          </cell>
          <cell r="U42" t="str">
            <v>Solidaris</v>
          </cell>
          <cell r="V42" t="str">
            <v>BE87 0635 2839 4094-2/3 jr</v>
          </cell>
          <cell r="W42" t="str">
            <v>Samuel40</v>
          </cell>
        </row>
        <row r="43">
          <cell r="C43">
            <v>41</v>
          </cell>
          <cell r="D43"/>
          <cell r="E43"/>
          <cell r="F43" t="str">
            <v>Lucas41</v>
          </cell>
          <cell r="G43" t="str">
            <v>E</v>
          </cell>
          <cell r="H43"/>
          <cell r="I43" t="str">
            <v>.</v>
          </cell>
          <cell r="J43" t="str">
            <v>.</v>
          </cell>
          <cell r="K43"/>
          <cell r="L43"/>
          <cell r="M43"/>
          <cell r="N43"/>
          <cell r="O43"/>
          <cell r="P43"/>
          <cell r="Q43"/>
          <cell r="R43"/>
          <cell r="S43">
            <v>1</v>
          </cell>
          <cell r="T43"/>
          <cell r="U43"/>
          <cell r="V43"/>
          <cell r="W43"/>
        </row>
        <row r="44">
          <cell r="C44">
            <v>42</v>
          </cell>
          <cell r="D44"/>
          <cell r="E44"/>
          <cell r="F44" t="str">
            <v>Eva42</v>
          </cell>
          <cell r="G44" t="str">
            <v>E</v>
          </cell>
          <cell r="H44"/>
          <cell r="I44" t="str">
            <v>.</v>
          </cell>
          <cell r="J44" t="str">
            <v>.</v>
          </cell>
          <cell r="K44"/>
          <cell r="L44"/>
          <cell r="M44"/>
          <cell r="N44"/>
          <cell r="O44"/>
          <cell r="P44"/>
          <cell r="Q44"/>
          <cell r="R44"/>
          <cell r="S44">
            <v>1</v>
          </cell>
          <cell r="T44"/>
          <cell r="U44"/>
          <cell r="V44"/>
          <cell r="W44"/>
        </row>
        <row r="45">
          <cell r="C45"/>
          <cell r="D45"/>
          <cell r="E45"/>
          <cell r="F45">
            <v>43</v>
          </cell>
          <cell r="G45"/>
          <cell r="H45"/>
          <cell r="I45" t="str">
            <v>.</v>
          </cell>
          <cell r="J45" t="str">
            <v>.</v>
          </cell>
          <cell r="K45"/>
          <cell r="L45"/>
          <cell r="M45"/>
          <cell r="N45"/>
          <cell r="O45"/>
          <cell r="P45"/>
          <cell r="Q45"/>
          <cell r="R45"/>
          <cell r="S45" t="str">
            <v>.</v>
          </cell>
          <cell r="T45"/>
          <cell r="U45"/>
          <cell r="V45"/>
          <cell r="W45"/>
        </row>
        <row r="46">
          <cell r="C46"/>
          <cell r="D46"/>
          <cell r="E46"/>
          <cell r="F46">
            <v>44</v>
          </cell>
          <cell r="G46"/>
          <cell r="H46"/>
          <cell r="I46" t="str">
            <v>.</v>
          </cell>
          <cell r="J46" t="str">
            <v>.</v>
          </cell>
          <cell r="K46"/>
          <cell r="L46"/>
          <cell r="M46"/>
          <cell r="N46"/>
          <cell r="O46"/>
          <cell r="P46"/>
          <cell r="Q46"/>
          <cell r="R46"/>
          <cell r="S46" t="str">
            <v>.</v>
          </cell>
          <cell r="T46"/>
          <cell r="U46"/>
          <cell r="V46"/>
          <cell r="W46"/>
        </row>
        <row r="47">
          <cell r="C47"/>
          <cell r="D47"/>
          <cell r="E47"/>
          <cell r="F47">
            <v>45</v>
          </cell>
          <cell r="G47"/>
          <cell r="H47"/>
          <cell r="I47" t="str">
            <v>.</v>
          </cell>
          <cell r="J47" t="str">
            <v>.</v>
          </cell>
          <cell r="K47"/>
          <cell r="L47"/>
          <cell r="M47"/>
          <cell r="N47"/>
          <cell r="O47"/>
          <cell r="P47"/>
          <cell r="Q47"/>
          <cell r="R47"/>
          <cell r="S47" t="str">
            <v>.</v>
          </cell>
          <cell r="T47"/>
          <cell r="U47"/>
          <cell r="V47"/>
          <cell r="W47"/>
        </row>
        <row r="48">
          <cell r="C48"/>
          <cell r="D48"/>
          <cell r="E48"/>
          <cell r="F48">
            <v>46</v>
          </cell>
          <cell r="G48"/>
          <cell r="H48"/>
          <cell r="I48" t="str">
            <v>.</v>
          </cell>
          <cell r="J48" t="str">
            <v>.</v>
          </cell>
          <cell r="K48"/>
          <cell r="L48"/>
          <cell r="M48"/>
          <cell r="N48"/>
          <cell r="O48"/>
          <cell r="P48"/>
          <cell r="Q48"/>
          <cell r="R48"/>
          <cell r="S48" t="str">
            <v>.</v>
          </cell>
          <cell r="T48"/>
          <cell r="U48"/>
          <cell r="V48"/>
          <cell r="W48"/>
        </row>
        <row r="49">
          <cell r="C49"/>
          <cell r="D49"/>
          <cell r="E49"/>
          <cell r="F49">
            <v>47</v>
          </cell>
          <cell r="G49"/>
          <cell r="H49"/>
          <cell r="I49" t="str">
            <v>.</v>
          </cell>
          <cell r="J49" t="str">
            <v>.</v>
          </cell>
          <cell r="K49"/>
          <cell r="L49"/>
          <cell r="M49"/>
          <cell r="N49"/>
          <cell r="O49"/>
          <cell r="P49"/>
          <cell r="Q49"/>
          <cell r="R49"/>
          <cell r="S49" t="str">
            <v>.</v>
          </cell>
          <cell r="T49"/>
          <cell r="U49"/>
          <cell r="V49"/>
          <cell r="W49"/>
        </row>
        <row r="50">
          <cell r="C50"/>
          <cell r="D50"/>
          <cell r="E50"/>
          <cell r="F50">
            <v>48</v>
          </cell>
          <cell r="G50"/>
          <cell r="H50"/>
          <cell r="I50" t="str">
            <v>.</v>
          </cell>
          <cell r="J50" t="str">
            <v>.</v>
          </cell>
          <cell r="K50"/>
          <cell r="L50"/>
          <cell r="M50"/>
          <cell r="N50"/>
          <cell r="O50"/>
          <cell r="P50"/>
          <cell r="Q50"/>
          <cell r="R50"/>
          <cell r="S50" t="str">
            <v>.</v>
          </cell>
          <cell r="T50"/>
          <cell r="U50"/>
          <cell r="V50"/>
          <cell r="W50"/>
        </row>
        <row r="51">
          <cell r="C51"/>
          <cell r="D51"/>
          <cell r="E51"/>
          <cell r="F51">
            <v>49</v>
          </cell>
          <cell r="G51"/>
          <cell r="H51"/>
          <cell r="I51" t="str">
            <v>.</v>
          </cell>
          <cell r="J51" t="str">
            <v>.</v>
          </cell>
          <cell r="K51"/>
          <cell r="L51"/>
          <cell r="M51"/>
          <cell r="N51"/>
          <cell r="O51"/>
          <cell r="P51"/>
          <cell r="Q51"/>
          <cell r="R51"/>
          <cell r="S51" t="str">
            <v>.</v>
          </cell>
          <cell r="T51"/>
          <cell r="U51"/>
          <cell r="V51"/>
          <cell r="W51"/>
        </row>
        <row r="52">
          <cell r="C52"/>
          <cell r="D52"/>
          <cell r="E52"/>
          <cell r="F52">
            <v>50</v>
          </cell>
          <cell r="G52"/>
          <cell r="H52"/>
          <cell r="I52" t="str">
            <v>.</v>
          </cell>
          <cell r="J52" t="str">
            <v>.</v>
          </cell>
          <cell r="K52"/>
          <cell r="L52"/>
          <cell r="M52"/>
          <cell r="N52"/>
          <cell r="O52"/>
          <cell r="P52"/>
          <cell r="Q52"/>
          <cell r="R52"/>
          <cell r="S52" t="str">
            <v>.</v>
          </cell>
          <cell r="T52"/>
          <cell r="U52"/>
          <cell r="V52"/>
          <cell r="W52"/>
        </row>
        <row r="53">
          <cell r="C53"/>
          <cell r="D53"/>
          <cell r="E53"/>
          <cell r="F53">
            <v>51</v>
          </cell>
          <cell r="G53"/>
          <cell r="H53"/>
          <cell r="I53" t="str">
            <v>.</v>
          </cell>
          <cell r="J53" t="str">
            <v>.</v>
          </cell>
          <cell r="K53"/>
          <cell r="L53"/>
          <cell r="M53"/>
          <cell r="N53"/>
          <cell r="O53"/>
          <cell r="P53"/>
          <cell r="Q53"/>
          <cell r="R53"/>
          <cell r="S53" t="str">
            <v>.</v>
          </cell>
          <cell r="T53"/>
          <cell r="U53"/>
          <cell r="V53"/>
          <cell r="W53"/>
        </row>
        <row r="54">
          <cell r="C54"/>
          <cell r="D54"/>
          <cell r="E54"/>
          <cell r="F54">
            <v>52</v>
          </cell>
          <cell r="G54"/>
          <cell r="H54"/>
          <cell r="I54" t="str">
            <v>.</v>
          </cell>
          <cell r="J54" t="str">
            <v>.</v>
          </cell>
          <cell r="K54"/>
          <cell r="L54"/>
          <cell r="M54"/>
          <cell r="N54"/>
          <cell r="O54"/>
          <cell r="P54"/>
          <cell r="Q54"/>
          <cell r="R54"/>
          <cell r="S54" t="str">
            <v>.</v>
          </cell>
          <cell r="T54"/>
          <cell r="U54"/>
          <cell r="V54"/>
          <cell r="W54"/>
        </row>
        <row r="55">
          <cell r="C55"/>
          <cell r="D55"/>
          <cell r="E55"/>
          <cell r="F55">
            <v>53</v>
          </cell>
          <cell r="G55"/>
          <cell r="H55"/>
          <cell r="I55" t="str">
            <v>.</v>
          </cell>
          <cell r="J55" t="str">
            <v>.</v>
          </cell>
          <cell r="K55"/>
          <cell r="L55"/>
          <cell r="M55"/>
          <cell r="N55"/>
          <cell r="O55"/>
          <cell r="P55"/>
          <cell r="Q55"/>
          <cell r="R55"/>
          <cell r="S55" t="str">
            <v>.</v>
          </cell>
          <cell r="T55"/>
          <cell r="U55"/>
          <cell r="V55"/>
          <cell r="W55"/>
        </row>
        <row r="56">
          <cell r="C56"/>
          <cell r="D56"/>
          <cell r="E56"/>
          <cell r="F56">
            <v>54</v>
          </cell>
          <cell r="G56"/>
          <cell r="H56"/>
          <cell r="I56" t="str">
            <v>.</v>
          </cell>
          <cell r="J56" t="str">
            <v>.</v>
          </cell>
          <cell r="K56"/>
          <cell r="L56"/>
          <cell r="M56"/>
          <cell r="N56"/>
          <cell r="O56"/>
          <cell r="P56"/>
          <cell r="Q56"/>
          <cell r="R56"/>
          <cell r="S56" t="str">
            <v>.</v>
          </cell>
          <cell r="T56"/>
          <cell r="U56"/>
          <cell r="V56"/>
          <cell r="W56"/>
        </row>
        <row r="57">
          <cell r="C57"/>
          <cell r="D57"/>
          <cell r="E57"/>
          <cell r="F57">
            <v>55</v>
          </cell>
          <cell r="G57"/>
          <cell r="H57"/>
          <cell r="I57" t="str">
            <v>.</v>
          </cell>
          <cell r="J57" t="str">
            <v>.</v>
          </cell>
          <cell r="K57"/>
          <cell r="L57"/>
          <cell r="M57"/>
          <cell r="N57"/>
          <cell r="O57"/>
          <cell r="P57"/>
          <cell r="Q57"/>
          <cell r="R57"/>
          <cell r="S57" t="str">
            <v>.</v>
          </cell>
          <cell r="T57"/>
          <cell r="U57"/>
          <cell r="V57"/>
          <cell r="W57"/>
        </row>
        <row r="58">
          <cell r="C58"/>
          <cell r="D58"/>
          <cell r="E58"/>
          <cell r="F58">
            <v>56</v>
          </cell>
          <cell r="G58"/>
          <cell r="H58"/>
          <cell r="I58" t="str">
            <v>.</v>
          </cell>
          <cell r="J58" t="str">
            <v>.</v>
          </cell>
          <cell r="K58"/>
          <cell r="L58"/>
          <cell r="M58"/>
          <cell r="N58"/>
          <cell r="O58"/>
          <cell r="P58"/>
          <cell r="Q58"/>
          <cell r="R58"/>
          <cell r="S58" t="str">
            <v>.</v>
          </cell>
          <cell r="T58"/>
          <cell r="U58"/>
          <cell r="V58"/>
          <cell r="W58"/>
        </row>
        <row r="59">
          <cell r="C59"/>
          <cell r="D59"/>
          <cell r="E59"/>
          <cell r="F59">
            <v>57</v>
          </cell>
          <cell r="G59"/>
          <cell r="H59"/>
          <cell r="I59" t="str">
            <v>.</v>
          </cell>
          <cell r="J59" t="str">
            <v>.</v>
          </cell>
          <cell r="K59"/>
          <cell r="L59"/>
          <cell r="M59"/>
          <cell r="N59"/>
          <cell r="O59"/>
          <cell r="P59"/>
          <cell r="Q59"/>
          <cell r="R59"/>
          <cell r="S59" t="str">
            <v>.</v>
          </cell>
          <cell r="T59"/>
          <cell r="U59"/>
          <cell r="V59"/>
          <cell r="W59"/>
        </row>
        <row r="60">
          <cell r="C60"/>
          <cell r="D60"/>
          <cell r="E60"/>
          <cell r="F60">
            <v>58</v>
          </cell>
          <cell r="G60"/>
          <cell r="H60"/>
          <cell r="I60" t="str">
            <v>.</v>
          </cell>
          <cell r="J60" t="str">
            <v>.</v>
          </cell>
          <cell r="K60"/>
          <cell r="L60"/>
          <cell r="M60"/>
          <cell r="N60"/>
          <cell r="O60"/>
          <cell r="P60"/>
          <cell r="Q60"/>
          <cell r="R60"/>
          <cell r="S60" t="str">
            <v>.</v>
          </cell>
          <cell r="T60"/>
          <cell r="U60"/>
          <cell r="V60"/>
          <cell r="W60"/>
        </row>
        <row r="61">
          <cell r="C61"/>
          <cell r="D61"/>
          <cell r="E61"/>
          <cell r="F61">
            <v>59</v>
          </cell>
          <cell r="G61"/>
          <cell r="H61"/>
          <cell r="I61" t="str">
            <v>.</v>
          </cell>
          <cell r="J61" t="str">
            <v>.</v>
          </cell>
          <cell r="K61"/>
          <cell r="L61"/>
          <cell r="M61"/>
          <cell r="N61"/>
          <cell r="O61"/>
          <cell r="P61"/>
          <cell r="Q61"/>
          <cell r="R61"/>
          <cell r="S61" t="str">
            <v>.</v>
          </cell>
          <cell r="T61"/>
          <cell r="U61"/>
          <cell r="V61"/>
          <cell r="W61"/>
        </row>
        <row r="62">
          <cell r="C62"/>
          <cell r="D62"/>
          <cell r="E62"/>
          <cell r="F62">
            <v>60</v>
          </cell>
          <cell r="G62"/>
          <cell r="H62"/>
          <cell r="I62" t="str">
            <v>.</v>
          </cell>
          <cell r="J62" t="str">
            <v>.</v>
          </cell>
          <cell r="K62"/>
          <cell r="L62"/>
          <cell r="M62"/>
          <cell r="N62"/>
          <cell r="O62"/>
          <cell r="P62"/>
          <cell r="Q62"/>
          <cell r="R62"/>
          <cell r="S62" t="str">
            <v>.</v>
          </cell>
          <cell r="T62"/>
          <cell r="U62"/>
          <cell r="V62"/>
          <cell r="W62"/>
        </row>
        <row r="63">
          <cell r="C63"/>
          <cell r="D63"/>
          <cell r="E63"/>
          <cell r="F63">
            <v>61</v>
          </cell>
          <cell r="G63"/>
          <cell r="H63"/>
          <cell r="I63" t="str">
            <v>.</v>
          </cell>
          <cell r="J63" t="str">
            <v>.</v>
          </cell>
          <cell r="K63"/>
          <cell r="L63"/>
          <cell r="M63"/>
          <cell r="N63"/>
          <cell r="O63"/>
          <cell r="P63"/>
          <cell r="Q63"/>
          <cell r="R63"/>
          <cell r="S63" t="str">
            <v>.</v>
          </cell>
          <cell r="T63"/>
          <cell r="U63"/>
          <cell r="V63"/>
          <cell r="W63"/>
        </row>
        <row r="64">
          <cell r="C64"/>
          <cell r="D64"/>
          <cell r="E64"/>
          <cell r="F64">
            <v>62</v>
          </cell>
          <cell r="G64"/>
          <cell r="H64"/>
          <cell r="I64" t="str">
            <v>.</v>
          </cell>
          <cell r="J64" t="str">
            <v>.</v>
          </cell>
          <cell r="K64"/>
          <cell r="L64"/>
          <cell r="M64"/>
          <cell r="N64"/>
          <cell r="O64"/>
          <cell r="P64"/>
          <cell r="Q64"/>
          <cell r="R64"/>
          <cell r="S64" t="str">
            <v>.</v>
          </cell>
          <cell r="T64"/>
          <cell r="U64"/>
          <cell r="V64"/>
          <cell r="W64"/>
        </row>
        <row r="65">
          <cell r="C65"/>
          <cell r="D65"/>
          <cell r="E65"/>
          <cell r="F65">
            <v>63</v>
          </cell>
          <cell r="G65"/>
          <cell r="H65"/>
          <cell r="I65" t="str">
            <v>.</v>
          </cell>
          <cell r="J65" t="str">
            <v>.</v>
          </cell>
          <cell r="K65"/>
          <cell r="L65"/>
          <cell r="M65"/>
          <cell r="N65"/>
          <cell r="O65"/>
          <cell r="P65"/>
          <cell r="Q65"/>
          <cell r="R65"/>
          <cell r="S65" t="str">
            <v>.</v>
          </cell>
          <cell r="T65"/>
          <cell r="U65"/>
          <cell r="V65"/>
          <cell r="W65"/>
        </row>
        <row r="66">
          <cell r="C66"/>
          <cell r="D66"/>
          <cell r="E66"/>
          <cell r="F66">
            <v>64</v>
          </cell>
          <cell r="G66"/>
          <cell r="H66"/>
          <cell r="I66" t="str">
            <v>.</v>
          </cell>
          <cell r="J66" t="str">
            <v>.</v>
          </cell>
          <cell r="K66"/>
          <cell r="L66"/>
          <cell r="M66"/>
          <cell r="N66"/>
          <cell r="O66"/>
          <cell r="P66"/>
          <cell r="Q66"/>
          <cell r="R66"/>
          <cell r="S66" t="str">
            <v>.</v>
          </cell>
          <cell r="T66"/>
          <cell r="U66"/>
          <cell r="V66"/>
          <cell r="W66"/>
        </row>
        <row r="67">
          <cell r="C67"/>
          <cell r="D67"/>
          <cell r="E67"/>
          <cell r="F67">
            <v>65</v>
          </cell>
          <cell r="G67"/>
          <cell r="H67"/>
          <cell r="I67" t="str">
            <v>.</v>
          </cell>
          <cell r="J67" t="str">
            <v>.</v>
          </cell>
          <cell r="K67"/>
          <cell r="L67"/>
          <cell r="M67"/>
          <cell r="N67"/>
          <cell r="O67"/>
          <cell r="P67"/>
          <cell r="Q67"/>
          <cell r="R67"/>
          <cell r="S67" t="str">
            <v>.</v>
          </cell>
          <cell r="T67"/>
          <cell r="U67"/>
          <cell r="V67"/>
          <cell r="W67"/>
        </row>
        <row r="68">
          <cell r="C68"/>
          <cell r="D68"/>
          <cell r="E68"/>
          <cell r="F68">
            <v>66</v>
          </cell>
          <cell r="G68"/>
          <cell r="H68"/>
          <cell r="I68" t="str">
            <v>.</v>
          </cell>
          <cell r="J68" t="str">
            <v>.</v>
          </cell>
          <cell r="K68"/>
          <cell r="L68"/>
          <cell r="M68"/>
          <cell r="N68"/>
          <cell r="O68"/>
          <cell r="P68"/>
          <cell r="Q68"/>
          <cell r="R68"/>
          <cell r="S68" t="str">
            <v>.</v>
          </cell>
          <cell r="T68"/>
          <cell r="U68"/>
          <cell r="V68"/>
          <cell r="W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</row>
        <row r="70">
          <cell r="C70"/>
          <cell r="D70"/>
          <cell r="E70"/>
          <cell r="F70">
            <v>40</v>
          </cell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</row>
        <row r="71">
          <cell r="C71"/>
          <cell r="D71"/>
          <cell r="E71"/>
          <cell r="F71">
            <v>41</v>
          </cell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</row>
        <row r="72">
          <cell r="C72"/>
          <cell r="D72"/>
          <cell r="E72"/>
          <cell r="F72">
            <v>42</v>
          </cell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</row>
        <row r="73">
          <cell r="C73"/>
          <cell r="D73"/>
          <cell r="E73"/>
          <cell r="F73">
            <v>43</v>
          </cell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</row>
        <row r="75">
          <cell r="C75"/>
          <cell r="D75" t="str">
            <v>Jessica</v>
          </cell>
          <cell r="E75" t="str">
            <v>2 lapin anam</v>
          </cell>
          <cell r="F75" t="str">
            <v>Cérine39</v>
          </cell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</row>
        <row r="76">
          <cell r="C76" t="str">
            <v>Pelsser</v>
          </cell>
          <cell r="D76" t="str">
            <v>Sophie
Michaël</v>
          </cell>
          <cell r="E76"/>
          <cell r="F76" t="str">
            <v>James36,1</v>
          </cell>
          <cell r="G76" t="str">
            <v>?</v>
          </cell>
          <cell r="H76">
            <v>42966</v>
          </cell>
          <cell r="I76">
            <v>74</v>
          </cell>
          <cell r="J76">
            <v>6.166666666666667</v>
          </cell>
          <cell r="K76" t="str">
            <v>0486/74 77 90 M
0473/40 41 38 P</v>
          </cell>
          <cell r="L76" t="str">
            <v>Bd de la Constitution 63</v>
          </cell>
          <cell r="M76">
            <v>4020</v>
          </cell>
          <cell r="N76" t="str">
            <v>Liège</v>
          </cell>
          <cell r="O76" t="str">
            <v>huyghe.s1@gmail.com</v>
          </cell>
          <cell r="P76" t="str">
            <v>Vanessa Faracci</v>
          </cell>
          <cell r="Q76" t="str">
            <v>Kinésiothérapeute</v>
          </cell>
          <cell r="R76" t="str">
            <v>flandre et France ??</v>
          </cell>
          <cell r="S76">
            <v>0</v>
          </cell>
          <cell r="T76" t="str">
            <v>M</v>
          </cell>
          <cell r="U76" t="str">
            <v>solidaris</v>
          </cell>
          <cell r="V76"/>
          <cell r="W76"/>
        </row>
        <row r="77">
          <cell r="R77"/>
        </row>
        <row r="78">
          <cell r="R78"/>
        </row>
        <row r="79">
          <cell r="R79"/>
        </row>
        <row r="80">
          <cell r="R80"/>
        </row>
        <row r="81">
          <cell r="R81"/>
        </row>
        <row r="82">
          <cell r="R82"/>
        </row>
        <row r="83">
          <cell r="R83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6"/>
  <sheetViews>
    <sheetView tabSelected="1" zoomScaleNormal="100" workbookViewId="0">
      <pane ySplit="4" topLeftCell="A5" activePane="bottomLeft" state="frozen"/>
      <selection activeCell="D860" sqref="D860"/>
      <selection pane="bottomLeft" activeCell="F7" sqref="F7"/>
    </sheetView>
  </sheetViews>
  <sheetFormatPr baseColWidth="10" defaultColWidth="22.5703125" defaultRowHeight="12.75" x14ac:dyDescent="0.2"/>
  <cols>
    <col min="1" max="1" width="5.5703125" bestFit="1" customWidth="1"/>
    <col min="2" max="2" width="9.42578125" bestFit="1" customWidth="1"/>
    <col min="3" max="3" width="4.5703125" customWidth="1"/>
    <col min="4" max="4" width="17.5703125" customWidth="1"/>
    <col min="5" max="5" width="24.7109375" bestFit="1" customWidth="1"/>
    <col min="6" max="6" width="6.42578125" bestFit="1" customWidth="1"/>
    <col min="7" max="7" width="9.5703125" customWidth="1"/>
    <col min="8" max="8" width="11" bestFit="1" customWidth="1"/>
    <col min="9" max="9" width="11.42578125" customWidth="1"/>
    <col min="10" max="10" width="12.28515625" style="3" customWidth="1"/>
    <col min="11" max="11" width="15.7109375" bestFit="1" customWidth="1"/>
    <col min="12" max="12" width="3" customWidth="1"/>
    <col min="13" max="13" width="9.42578125" style="2" bestFit="1" customWidth="1"/>
    <col min="14" max="14" width="8" style="1" bestFit="1" customWidth="1"/>
    <col min="15" max="15" width="9.85546875" style="1" customWidth="1"/>
    <col min="16" max="16" width="9" style="1" bestFit="1" customWidth="1"/>
    <col min="17" max="17" width="10.42578125" style="1" bestFit="1" customWidth="1"/>
    <col min="18" max="18" width="8" style="1" customWidth="1"/>
    <col min="19" max="19" width="7" style="1" customWidth="1"/>
    <col min="20" max="20" width="9.28515625" style="1" bestFit="1" customWidth="1"/>
    <col min="21" max="21" width="9.42578125" style="1" bestFit="1" customWidth="1"/>
    <col min="22" max="22" width="8" style="1" bestFit="1" customWidth="1"/>
    <col min="23" max="23" width="5" style="1" bestFit="1" customWidth="1"/>
    <col min="24" max="24" width="9.85546875" style="1" bestFit="1" customWidth="1"/>
    <col min="25" max="25" width="6.28515625" style="1" bestFit="1" customWidth="1"/>
    <col min="26" max="26" width="4" style="1" bestFit="1" customWidth="1"/>
    <col min="27" max="28" width="8" style="1" bestFit="1" customWidth="1"/>
    <col min="29" max="30" width="7" style="1" bestFit="1" customWidth="1"/>
    <col min="31" max="31" width="9.7109375" style="1" bestFit="1" customWidth="1"/>
    <col min="32" max="33" width="8" style="1" bestFit="1" customWidth="1"/>
    <col min="34" max="16384" width="22.5703125" style="1"/>
  </cols>
  <sheetData>
    <row r="1" spans="1:18" s="20" customFormat="1" ht="25.5" x14ac:dyDescent="0.2">
      <c r="A1" s="174" t="s">
        <v>56</v>
      </c>
      <c r="B1" s="22"/>
      <c r="C1" s="51"/>
      <c r="D1" s="50" t="s">
        <v>35</v>
      </c>
      <c r="E1" s="49" t="s">
        <v>34</v>
      </c>
      <c r="F1" s="22"/>
      <c r="G1" s="48" t="s">
        <v>33</v>
      </c>
      <c r="H1" s="47">
        <f>+G2-H2</f>
        <v>83.4</v>
      </c>
      <c r="I1" s="46" t="s">
        <v>32</v>
      </c>
      <c r="J1" s="178">
        <f>ROUND(+I2-J2,2)</f>
        <v>-60.9</v>
      </c>
      <c r="K1" s="45">
        <f>+J1+H1</f>
        <v>22.500000000000007</v>
      </c>
      <c r="L1" s="22"/>
      <c r="M1" s="39"/>
      <c r="N1" s="1"/>
      <c r="O1" s="1"/>
      <c r="P1" s="1"/>
      <c r="Q1" s="1"/>
      <c r="R1" s="1"/>
    </row>
    <row r="2" spans="1:18" s="20" customFormat="1" ht="13.5" thickBot="1" x14ac:dyDescent="0.25">
      <c r="A2" s="22"/>
      <c r="B2" s="22"/>
      <c r="C2" s="22"/>
      <c r="D2" s="44"/>
      <c r="E2" s="43" t="s">
        <v>31</v>
      </c>
      <c r="F2" s="22"/>
      <c r="G2" s="42">
        <f>SUM(G5:G66)</f>
        <v>88</v>
      </c>
      <c r="H2" s="42">
        <f>SUM(H5:H66)</f>
        <v>4.5999999999999996</v>
      </c>
      <c r="I2" s="42">
        <f>SUM(I5:I66)</f>
        <v>25</v>
      </c>
      <c r="J2" s="41">
        <f>SUM(J5:J66)</f>
        <v>85.9</v>
      </c>
      <c r="K2" s="40" t="s">
        <v>30</v>
      </c>
      <c r="L2" s="22"/>
      <c r="M2" s="39"/>
      <c r="N2" s="1"/>
      <c r="O2" s="1"/>
      <c r="P2" s="1" t="s">
        <v>0</v>
      </c>
      <c r="Q2" s="1"/>
      <c r="R2" s="1"/>
    </row>
    <row r="3" spans="1:18" x14ac:dyDescent="0.2">
      <c r="A3" s="38"/>
      <c r="B3" s="37"/>
      <c r="C3" s="37" t="s">
        <v>29</v>
      </c>
      <c r="D3" s="36"/>
      <c r="E3" s="35"/>
      <c r="F3" s="34"/>
      <c r="G3" s="32" t="s">
        <v>28</v>
      </c>
      <c r="H3" s="33"/>
      <c r="I3" s="32" t="s">
        <v>27</v>
      </c>
      <c r="J3" s="31"/>
      <c r="K3" s="30"/>
      <c r="M3" s="29" t="s">
        <v>26</v>
      </c>
    </row>
    <row r="4" spans="1:18" s="20" customFormat="1" x14ac:dyDescent="0.2">
      <c r="A4" s="28"/>
      <c r="B4" s="28" t="s">
        <v>25</v>
      </c>
      <c r="C4" s="28" t="s">
        <v>24</v>
      </c>
      <c r="D4" s="25" t="s">
        <v>23</v>
      </c>
      <c r="E4" s="26" t="s">
        <v>22</v>
      </c>
      <c r="F4" s="27"/>
      <c r="G4" s="25" t="s">
        <v>21</v>
      </c>
      <c r="H4" s="26" t="s">
        <v>20</v>
      </c>
      <c r="I4" s="25" t="s">
        <v>21</v>
      </c>
      <c r="J4" s="24" t="s">
        <v>20</v>
      </c>
      <c r="K4" s="23" t="s">
        <v>19</v>
      </c>
      <c r="L4" s="22"/>
      <c r="M4" s="21">
        <f>SUM(M5:M23)</f>
        <v>33.5</v>
      </c>
      <c r="N4" s="1"/>
      <c r="O4" s="1"/>
      <c r="P4" s="1"/>
      <c r="Q4" s="1"/>
      <c r="R4" s="1"/>
    </row>
    <row r="5" spans="1:18" x14ac:dyDescent="0.2">
      <c r="A5" s="17" t="str">
        <f>IF(B5,TEXT(B5,"MM-AA"),".")</f>
        <v>06-19</v>
      </c>
      <c r="B5" s="19">
        <v>43638</v>
      </c>
      <c r="C5" s="15">
        <v>1</v>
      </c>
      <c r="D5" s="14" t="s">
        <v>18</v>
      </c>
      <c r="E5" s="14" t="s">
        <v>17</v>
      </c>
      <c r="F5" s="13"/>
      <c r="G5" s="12"/>
      <c r="H5" s="11"/>
      <c r="I5" s="10"/>
      <c r="J5" s="9">
        <v>22</v>
      </c>
      <c r="K5" s="8" t="s">
        <v>1</v>
      </c>
      <c r="L5" s="7" t="str">
        <f>IF(ISTEXT(K5),IF(ISERROR(VLOOKUP(K5,rubriques,7,FALSE)),"Nouv",VLOOKUP(K5,rubriques,8,FALSE)),".")</f>
        <v>v</v>
      </c>
      <c r="M5" s="6">
        <v>17</v>
      </c>
    </row>
    <row r="6" spans="1:18" x14ac:dyDescent="0.2">
      <c r="A6" s="17" t="str">
        <f>IF(B6,TEXT(B6,"MM-AA"),".")</f>
        <v>07-19</v>
      </c>
      <c r="B6" s="19">
        <v>43655</v>
      </c>
      <c r="C6" s="15">
        <v>2</v>
      </c>
      <c r="D6" s="14" t="s">
        <v>16</v>
      </c>
      <c r="E6" s="14" t="s">
        <v>15</v>
      </c>
      <c r="F6" s="13">
        <v>43659</v>
      </c>
      <c r="G6" s="12">
        <v>65</v>
      </c>
      <c r="H6" s="11">
        <v>3.6</v>
      </c>
      <c r="I6" s="10"/>
      <c r="J6" s="9"/>
      <c r="K6" s="8" t="s">
        <v>11</v>
      </c>
      <c r="L6" s="7" t="str">
        <f>IF(ISTEXT(K6),IF(ISERROR(VLOOKUP(K6,rubriques,7,FALSE)),"Nouv",VLOOKUP(K6,rubriques,8,FALSE)),".")</f>
        <v>v</v>
      </c>
      <c r="M6" s="6"/>
    </row>
    <row r="7" spans="1:18" x14ac:dyDescent="0.2">
      <c r="A7" s="17" t="str">
        <f>IF(B7,TEXT(B7,"MM-AA"),".")</f>
        <v>07-19</v>
      </c>
      <c r="B7" s="19">
        <v>43656</v>
      </c>
      <c r="C7" s="15">
        <v>3</v>
      </c>
      <c r="D7" s="14" t="s">
        <v>14</v>
      </c>
      <c r="E7" s="14" t="s">
        <v>13</v>
      </c>
      <c r="F7" s="13"/>
      <c r="G7" s="12">
        <v>11</v>
      </c>
      <c r="H7" s="11"/>
      <c r="I7" s="10"/>
      <c r="J7" s="9"/>
      <c r="K7" s="8" t="s">
        <v>13</v>
      </c>
      <c r="L7" s="7" t="str">
        <f>IF(ISTEXT(K7),IF(ISERROR(VLOOKUP(K7,rubriques,7,FALSE)),"Nouv",VLOOKUP(K7,rubriques,8,FALSE)),".")</f>
        <v>v</v>
      </c>
      <c r="M7" s="6">
        <v>8</v>
      </c>
      <c r="P7" s="1" t="s">
        <v>0</v>
      </c>
    </row>
    <row r="8" spans="1:18" x14ac:dyDescent="0.2">
      <c r="A8" s="17" t="str">
        <f>IF(B8,TEXT(B8,"MM-AA"),".")</f>
        <v>07-19</v>
      </c>
      <c r="B8" s="19">
        <v>43656</v>
      </c>
      <c r="C8" s="15">
        <v>4</v>
      </c>
      <c r="D8" s="14" t="s">
        <v>12</v>
      </c>
      <c r="E8" s="14" t="s">
        <v>11</v>
      </c>
      <c r="F8" s="13"/>
      <c r="G8" s="12"/>
      <c r="H8" s="11">
        <v>1</v>
      </c>
      <c r="I8" s="10"/>
      <c r="J8" s="9"/>
      <c r="K8" s="8" t="s">
        <v>11</v>
      </c>
      <c r="L8" s="7" t="str">
        <f>IF(ISTEXT(K8),IF(ISERROR(VLOOKUP(K8,rubriques,7,FALSE)),"Nouv",VLOOKUP(K8,rubriques,8,FALSE)),".")</f>
        <v>v</v>
      </c>
      <c r="M8" s="6"/>
    </row>
    <row r="9" spans="1:18" x14ac:dyDescent="0.2">
      <c r="A9" s="17" t="str">
        <f>IF(B9,TEXT(B9,"MM-AA"),".")</f>
        <v>07-19</v>
      </c>
      <c r="B9" s="19">
        <v>43656</v>
      </c>
      <c r="C9" s="15">
        <v>5</v>
      </c>
      <c r="D9" s="14" t="s">
        <v>10</v>
      </c>
      <c r="E9" s="14" t="s">
        <v>9</v>
      </c>
      <c r="F9" s="13">
        <v>43983</v>
      </c>
      <c r="G9" s="12"/>
      <c r="H9" s="11"/>
      <c r="I9" s="10"/>
      <c r="J9" s="9">
        <v>10</v>
      </c>
      <c r="K9" s="8" t="s">
        <v>4</v>
      </c>
      <c r="L9" s="7" t="str">
        <f>IF(ISTEXT(K9),IF(ISERROR(VLOOKUP(K9,rubriques,7,FALSE)),"Nouv",VLOOKUP(K9,rubriques,8,FALSE)),".")</f>
        <v>v</v>
      </c>
      <c r="M9" s="6">
        <f>3.8+4.7</f>
        <v>8.5</v>
      </c>
    </row>
    <row r="10" spans="1:18" x14ac:dyDescent="0.2">
      <c r="A10" s="17" t="str">
        <f>IF(B10,TEXT(B10,"MM-AA"),".")</f>
        <v>07-19</v>
      </c>
      <c r="B10" s="19">
        <v>43660</v>
      </c>
      <c r="C10" s="15">
        <v>6</v>
      </c>
      <c r="D10" s="14" t="s">
        <v>8</v>
      </c>
      <c r="E10" s="14" t="s">
        <v>7</v>
      </c>
      <c r="F10" s="13"/>
      <c r="G10" s="12"/>
      <c r="H10" s="11"/>
      <c r="I10" s="10"/>
      <c r="J10" s="9">
        <v>22</v>
      </c>
      <c r="K10" s="8" t="s">
        <v>1</v>
      </c>
      <c r="L10" s="7" t="str">
        <f>IF(ISTEXT(K10),IF(ISERROR(VLOOKUP(K10,rubriques,7,FALSE)),"Nouv",VLOOKUP(K10,rubriques,8,FALSE)),".")</f>
        <v>v</v>
      </c>
      <c r="M10" s="6"/>
      <c r="P10" s="1" t="s">
        <v>0</v>
      </c>
    </row>
    <row r="11" spans="1:18" x14ac:dyDescent="0.2">
      <c r="A11" s="17" t="str">
        <f>IF(B11,TEXT(B11,"MM-AA"),".")</f>
        <v>07-19</v>
      </c>
      <c r="B11" s="16">
        <v>43661</v>
      </c>
      <c r="C11" s="15">
        <v>8</v>
      </c>
      <c r="D11" s="14" t="s">
        <v>6</v>
      </c>
      <c r="E11" s="14" t="s">
        <v>5</v>
      </c>
      <c r="F11" s="13"/>
      <c r="G11" s="12"/>
      <c r="H11" s="11"/>
      <c r="I11" s="10">
        <v>25</v>
      </c>
      <c r="J11" s="9"/>
      <c r="K11" s="8" t="s">
        <v>4</v>
      </c>
      <c r="L11" s="7" t="str">
        <f>IF(ISTEXT(K11),IF(ISERROR(VLOOKUP(K11,rubriques,7,FALSE)),"Nouv",VLOOKUP(K11,rubriques,8,FALSE)),".")</f>
        <v>v</v>
      </c>
      <c r="M11" s="6"/>
    </row>
    <row r="12" spans="1:18" x14ac:dyDescent="0.2">
      <c r="A12" s="17" t="str">
        <f>IF(B12,TEXT(B12,"MM-AA"),".")</f>
        <v>07-19</v>
      </c>
      <c r="B12" s="16">
        <v>43661</v>
      </c>
      <c r="C12" s="15">
        <v>9</v>
      </c>
      <c r="D12" s="14" t="s">
        <v>3</v>
      </c>
      <c r="E12" s="18" t="s">
        <v>2</v>
      </c>
      <c r="F12" s="13"/>
      <c r="G12" s="12">
        <v>12</v>
      </c>
      <c r="H12" s="11"/>
      <c r="I12" s="10"/>
      <c r="J12" s="9">
        <v>31.9</v>
      </c>
      <c r="K12" s="8" t="s">
        <v>1</v>
      </c>
      <c r="L12" s="7" t="str">
        <f>IF(ISTEXT(K12),IF(ISERROR(VLOOKUP(K12,rubriques,7,FALSE)),"Nouv",VLOOKUP(K12,rubriques,8,FALSE)),".")</f>
        <v>v</v>
      </c>
      <c r="M12" s="6"/>
      <c r="P12" s="1" t="s">
        <v>0</v>
      </c>
    </row>
    <row r="13" spans="1:18" x14ac:dyDescent="0.2">
      <c r="A13" s="17"/>
      <c r="B13" s="16"/>
      <c r="C13" s="15"/>
      <c r="D13" s="14"/>
      <c r="E13" s="14"/>
      <c r="F13" s="13"/>
      <c r="G13" s="12"/>
      <c r="H13" s="11"/>
      <c r="I13" s="10"/>
      <c r="J13" s="9"/>
      <c r="K13" s="8"/>
      <c r="L13" s="7"/>
      <c r="M13" s="6"/>
    </row>
    <row r="14" spans="1:18" x14ac:dyDescent="0.2">
      <c r="A14" s="17"/>
      <c r="B14" s="16"/>
      <c r="C14" s="15"/>
      <c r="D14" s="14"/>
      <c r="E14" s="14"/>
      <c r="F14" s="13"/>
      <c r="G14" s="12"/>
      <c r="H14" s="11"/>
      <c r="I14" s="10"/>
      <c r="J14" s="9"/>
      <c r="K14" s="8"/>
      <c r="L14" s="7"/>
      <c r="M14" s="6"/>
      <c r="P14" s="1" t="s">
        <v>0</v>
      </c>
    </row>
    <row r="15" spans="1:18" x14ac:dyDescent="0.2">
      <c r="P15" s="1" t="s">
        <v>0</v>
      </c>
    </row>
    <row r="18" spans="16:21" x14ac:dyDescent="0.2">
      <c r="P18" s="1" t="s">
        <v>0</v>
      </c>
    </row>
    <row r="21" spans="16:21" x14ac:dyDescent="0.2">
      <c r="P21" s="1" t="s">
        <v>0</v>
      </c>
    </row>
    <row r="24" spans="16:21" x14ac:dyDescent="0.2">
      <c r="P24" s="1" t="s">
        <v>0</v>
      </c>
    </row>
    <row r="26" spans="16:21" x14ac:dyDescent="0.2">
      <c r="T26" s="5"/>
      <c r="U26" s="5"/>
    </row>
    <row r="27" spans="16:21" x14ac:dyDescent="0.2">
      <c r="P27" s="1" t="s">
        <v>0</v>
      </c>
      <c r="T27" s="5"/>
      <c r="U27" s="5"/>
    </row>
    <row r="33" spans="1:26" s="4" customFormat="1" x14ac:dyDescent="0.2">
      <c r="A33"/>
      <c r="B33"/>
      <c r="C33"/>
      <c r="D33"/>
      <c r="E33"/>
      <c r="F33"/>
      <c r="G33"/>
      <c r="H33"/>
      <c r="I33"/>
      <c r="J33" s="3"/>
      <c r="K33"/>
      <c r="L33"/>
      <c r="M33" s="2"/>
      <c r="Y33" s="1"/>
      <c r="Z33" s="1"/>
    </row>
    <row r="66" spans="29:29" x14ac:dyDescent="0.2">
      <c r="AC66"/>
    </row>
  </sheetData>
  <autoFilter ref="A4:M66">
    <sortState ref="A5:O507">
      <sortCondition ref="D4:D299"/>
    </sortState>
  </autoFilter>
  <conditionalFormatting sqref="C5:C14">
    <cfRule type="duplicateValues" dxfId="1" priority="1"/>
  </conditionalFormatting>
  <conditionalFormatting sqref="C5:C14">
    <cfRule type="duplicateValues" dxfId="0" priority="2"/>
  </conditionalFormatting>
  <pageMargins left="0.23622047244094491" right="0.23622047244094491" top="0.74803149606299213" bottom="0.35433070866141736" header="0.31496062992125984" footer="0.31496062992125984"/>
  <pageSetup paperSize="9" orientation="landscape" r:id="rId1"/>
  <headerFooter>
    <oddHeader>&amp;L&amp;F  _  &amp;A&amp;R&amp;P/&amp;N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38"/>
  <sheetViews>
    <sheetView showZeros="0" zoomScaleNormal="100" workbookViewId="0">
      <selection activeCell="H26" sqref="H26"/>
    </sheetView>
  </sheetViews>
  <sheetFormatPr baseColWidth="10" defaultColWidth="1.7109375" defaultRowHeight="12.75" customHeight="1" x14ac:dyDescent="0.2"/>
  <cols>
    <col min="1" max="1" width="5.85546875" style="55" bestFit="1" customWidth="1"/>
    <col min="2" max="2" width="5.5703125" style="52" bestFit="1" customWidth="1"/>
    <col min="3" max="3" width="8.5703125" style="52" customWidth="1"/>
    <col min="4" max="4" width="4.28515625" style="22" customWidth="1"/>
    <col min="5" max="5" width="14.7109375" style="52" customWidth="1"/>
    <col min="6" max="6" width="22.85546875" style="52" bestFit="1" customWidth="1"/>
    <col min="7" max="7" width="6.42578125" style="52" bestFit="1" customWidth="1"/>
    <col min="8" max="8" width="8.85546875" style="52" customWidth="1"/>
    <col min="9" max="9" width="8.85546875" style="52" bestFit="1" customWidth="1"/>
    <col min="10" max="11" width="10.85546875" style="52" customWidth="1"/>
    <col min="12" max="12" width="14.85546875" style="52" customWidth="1"/>
    <col min="13" max="13" width="1.7109375" style="52" bestFit="1" customWidth="1"/>
    <col min="14" max="14" width="4.42578125" style="52" customWidth="1"/>
    <col min="15" max="15" width="8" style="54" bestFit="1" customWidth="1"/>
    <col min="16" max="16" width="7" style="54" bestFit="1" customWidth="1"/>
    <col min="17" max="17" width="10" style="54" bestFit="1" customWidth="1"/>
    <col min="18" max="18" width="11.85546875" style="54" bestFit="1" customWidth="1"/>
    <col min="19" max="19" width="11.140625" style="54" bestFit="1" customWidth="1"/>
    <col min="20" max="20" width="10.28515625" style="54" bestFit="1" customWidth="1"/>
    <col min="21" max="21" width="12.5703125" style="54" bestFit="1" customWidth="1"/>
    <col min="22" max="22" width="7.85546875" style="54" bestFit="1" customWidth="1"/>
    <col min="23" max="23" width="9.7109375" style="54" bestFit="1" customWidth="1"/>
    <col min="24" max="24" width="7.140625" style="54" bestFit="1" customWidth="1"/>
    <col min="25" max="25" width="10.85546875" style="54" bestFit="1" customWidth="1"/>
    <col min="26" max="26" width="9.85546875" style="54" bestFit="1" customWidth="1"/>
    <col min="27" max="27" width="14.5703125" style="54" bestFit="1" customWidth="1"/>
    <col min="28" max="28" width="10.85546875" style="54" bestFit="1" customWidth="1"/>
    <col min="29" max="29" width="14.5703125" style="54" bestFit="1" customWidth="1"/>
    <col min="30" max="30" width="3.7109375" style="54" bestFit="1" customWidth="1"/>
    <col min="31" max="31" width="32.28515625" style="54" bestFit="1" customWidth="1"/>
    <col min="32" max="32" width="8.42578125" style="54" customWidth="1"/>
    <col min="33" max="33" width="8.42578125" style="54" bestFit="1" customWidth="1"/>
    <col min="34" max="34" width="8.140625" style="54" bestFit="1" customWidth="1"/>
    <col min="35" max="35" width="8.5703125" style="54" customWidth="1"/>
    <col min="36" max="36" width="7.85546875" style="54" bestFit="1" customWidth="1"/>
    <col min="37" max="37" width="9.7109375" style="54" bestFit="1" customWidth="1"/>
    <col min="38" max="38" width="13.28515625" style="54" bestFit="1" customWidth="1"/>
    <col min="39" max="39" width="7" style="54" bestFit="1" customWidth="1"/>
    <col min="40" max="45" width="1.7109375" style="53"/>
    <col min="46" max="16384" width="1.7109375" style="52"/>
  </cols>
  <sheetData>
    <row r="1" spans="1:32" ht="20.25" x14ac:dyDescent="0.2">
      <c r="A1" s="173" t="s">
        <v>56</v>
      </c>
      <c r="B1" s="22"/>
      <c r="C1" s="22"/>
      <c r="D1" s="172"/>
      <c r="E1" s="171" t="s">
        <v>35</v>
      </c>
      <c r="F1" s="170">
        <v>2023</v>
      </c>
      <c r="G1" s="22"/>
      <c r="H1" s="48" t="s">
        <v>55</v>
      </c>
      <c r="I1" s="47">
        <f>+H2-I2+H3</f>
        <v>128</v>
      </c>
      <c r="J1" s="48" t="s">
        <v>54</v>
      </c>
      <c r="K1" s="169">
        <f>+J2-K2+J3</f>
        <v>159.1</v>
      </c>
      <c r="L1" s="168">
        <f>+I1+K1</f>
        <v>287.10000000000002</v>
      </c>
      <c r="M1" s="22"/>
      <c r="O1" s="63"/>
      <c r="P1" s="63"/>
      <c r="Q1" s="63"/>
      <c r="R1" s="63"/>
      <c r="S1" s="63"/>
      <c r="T1" s="63"/>
      <c r="U1" s="65"/>
      <c r="V1" s="65"/>
      <c r="W1" s="126"/>
      <c r="X1" s="126"/>
      <c r="Y1" s="126"/>
      <c r="Z1" s="126"/>
      <c r="AA1" s="126"/>
      <c r="AB1" s="126"/>
      <c r="AC1" s="126"/>
      <c r="AD1" s="65"/>
      <c r="AE1" s="167"/>
      <c r="AF1" s="92"/>
    </row>
    <row r="2" spans="1:32" ht="12.75" customHeight="1" thickBot="1" x14ac:dyDescent="0.25">
      <c r="B2" s="22"/>
      <c r="C2" s="63"/>
      <c r="E2" s="22"/>
      <c r="F2" s="3" t="s">
        <v>53</v>
      </c>
      <c r="G2" s="166">
        <f>+F1</f>
        <v>2023</v>
      </c>
      <c r="H2" s="42">
        <f>SUM(H7:H17)</f>
        <v>88</v>
      </c>
      <c r="I2" s="42">
        <f>SUM(I7:I17)</f>
        <v>5</v>
      </c>
      <c r="J2" s="165">
        <f>SUM(J7:J17)</f>
        <v>25</v>
      </c>
      <c r="K2" s="165">
        <f>SUM(K7:K17)</f>
        <v>85.9</v>
      </c>
      <c r="L2" s="158"/>
      <c r="M2" s="22"/>
      <c r="O2" s="63"/>
      <c r="P2" s="63"/>
      <c r="Q2" s="63"/>
      <c r="R2" s="63"/>
      <c r="S2" s="63"/>
      <c r="T2" s="63"/>
      <c r="U2" s="157"/>
      <c r="V2" s="87"/>
      <c r="W2" s="87"/>
      <c r="X2" s="87"/>
      <c r="Y2" s="87"/>
      <c r="Z2" s="87"/>
      <c r="AA2" s="87"/>
      <c r="AB2" s="87"/>
      <c r="AC2" s="87"/>
      <c r="AD2" s="65"/>
      <c r="AE2" s="114"/>
      <c r="AF2" s="92"/>
    </row>
    <row r="3" spans="1:32" ht="12.75" customHeight="1" thickBot="1" x14ac:dyDescent="0.25">
      <c r="B3" s="22"/>
      <c r="C3" s="63"/>
      <c r="E3" s="22"/>
      <c r="F3" s="164" t="s">
        <v>52</v>
      </c>
      <c r="G3" s="163">
        <f>+F1-1</f>
        <v>2022</v>
      </c>
      <c r="H3" s="162">
        <v>45</v>
      </c>
      <c r="I3" s="161"/>
      <c r="J3" s="160">
        <v>220</v>
      </c>
      <c r="K3" s="159">
        <f>SUM(H3:J3)</f>
        <v>265</v>
      </c>
      <c r="L3" s="158"/>
      <c r="M3" s="22"/>
      <c r="O3" s="63"/>
      <c r="P3" s="63"/>
      <c r="Q3" s="63"/>
      <c r="R3" s="63"/>
      <c r="S3" s="63"/>
      <c r="T3" s="63"/>
      <c r="U3" s="157"/>
      <c r="V3" s="87"/>
      <c r="W3" s="87"/>
      <c r="X3" s="87"/>
      <c r="Y3" s="87"/>
      <c r="Z3" s="87"/>
      <c r="AA3" s="87"/>
      <c r="AB3" s="87"/>
      <c r="AC3" s="87"/>
      <c r="AD3" s="65"/>
      <c r="AE3" s="131"/>
      <c r="AF3" s="131"/>
    </row>
    <row r="4" spans="1:32" ht="12.75" customHeight="1" x14ac:dyDescent="0.2">
      <c r="A4" s="156" t="s">
        <v>29</v>
      </c>
      <c r="B4" s="155"/>
      <c r="C4" s="146"/>
      <c r="D4" s="146" t="s">
        <v>29</v>
      </c>
      <c r="E4" s="154"/>
      <c r="F4" s="153"/>
      <c r="G4" s="152"/>
      <c r="H4" s="150" t="s">
        <v>28</v>
      </c>
      <c r="I4" s="151" t="s">
        <v>51</v>
      </c>
      <c r="J4" s="150" t="s">
        <v>27</v>
      </c>
      <c r="K4" s="149"/>
      <c r="L4" s="146"/>
      <c r="N4" s="52" t="s">
        <v>26</v>
      </c>
      <c r="O4" s="63"/>
      <c r="P4" s="63"/>
      <c r="Q4" s="63"/>
      <c r="R4" s="63"/>
      <c r="S4" s="63"/>
      <c r="T4" s="63"/>
      <c r="U4" s="87"/>
      <c r="V4" s="87"/>
      <c r="W4" s="87"/>
      <c r="X4" s="87"/>
      <c r="Y4" s="87"/>
      <c r="Z4" s="148"/>
      <c r="AA4" s="148"/>
      <c r="AB4" s="148"/>
      <c r="AC4" s="148"/>
      <c r="AD4" s="65"/>
      <c r="AE4" s="131"/>
      <c r="AF4" s="131"/>
    </row>
    <row r="5" spans="1:32" ht="12.75" customHeight="1" x14ac:dyDescent="0.2">
      <c r="A5" s="147" t="s">
        <v>50</v>
      </c>
      <c r="B5" s="143"/>
      <c r="C5" s="143" t="s">
        <v>25</v>
      </c>
      <c r="D5" s="143" t="s">
        <v>24</v>
      </c>
      <c r="E5" s="146" t="s">
        <v>23</v>
      </c>
      <c r="F5" s="22" t="s">
        <v>22</v>
      </c>
      <c r="G5" s="145"/>
      <c r="H5" s="144" t="s">
        <v>21</v>
      </c>
      <c r="I5" s="143" t="s">
        <v>20</v>
      </c>
      <c r="J5" s="144" t="s">
        <v>21</v>
      </c>
      <c r="K5" s="143" t="s">
        <v>20</v>
      </c>
      <c r="L5" s="142" t="s">
        <v>19</v>
      </c>
      <c r="M5" s="22"/>
      <c r="N5" s="141">
        <f>SUM(N6:N213)</f>
        <v>33.5</v>
      </c>
      <c r="O5" s="63"/>
      <c r="P5" s="63"/>
      <c r="Q5" s="63"/>
      <c r="R5" s="63"/>
      <c r="S5" s="63"/>
      <c r="T5" s="63"/>
      <c r="U5" s="130"/>
      <c r="V5" s="130"/>
      <c r="W5" s="65"/>
      <c r="X5" s="65"/>
      <c r="Y5" s="65"/>
      <c r="Z5" s="65"/>
      <c r="AA5" s="129"/>
      <c r="AB5" s="128"/>
      <c r="AC5" s="65"/>
      <c r="AD5" s="65"/>
      <c r="AE5" s="131"/>
      <c r="AF5" s="131"/>
    </row>
    <row r="6" spans="1:32" ht="12.75" customHeight="1" x14ac:dyDescent="0.2">
      <c r="A6" s="140"/>
      <c r="B6" s="139"/>
      <c r="C6" s="138" t="s">
        <v>49</v>
      </c>
      <c r="D6" s="137"/>
      <c r="E6" s="137"/>
      <c r="F6" s="137"/>
      <c r="G6" s="137"/>
      <c r="H6" s="137"/>
      <c r="I6" s="137"/>
      <c r="J6" s="137"/>
      <c r="K6" s="137"/>
      <c r="L6" s="136"/>
      <c r="M6" s="120"/>
      <c r="N6" s="135"/>
      <c r="O6" s="63"/>
      <c r="P6" s="63"/>
      <c r="Q6" s="63"/>
      <c r="R6" s="63"/>
      <c r="S6" s="63"/>
      <c r="T6" s="63"/>
      <c r="U6" s="65"/>
      <c r="V6" s="65"/>
      <c r="W6" s="87"/>
      <c r="X6" s="87"/>
      <c r="Y6" s="87"/>
      <c r="Z6" s="87"/>
      <c r="AA6" s="87"/>
      <c r="AB6" s="87"/>
      <c r="AC6" s="87"/>
      <c r="AD6" s="65"/>
      <c r="AE6" s="131"/>
      <c r="AF6" s="131"/>
    </row>
    <row r="7" spans="1:32" ht="12.75" customHeight="1" x14ac:dyDescent="0.2">
      <c r="A7" s="118">
        <v>5</v>
      </c>
      <c r="B7" s="124" t="str">
        <f>IF(C7,TEXT(C7,"MM-AA"),".")</f>
        <v>06-19</v>
      </c>
      <c r="C7" s="123">
        <f>+'journal de caisse'!B5</f>
        <v>43638</v>
      </c>
      <c r="D7" s="119">
        <f>IF(ISNUMBER(+'journal de caisse'!C5),+'journal de caisse'!C5,"-")</f>
        <v>1</v>
      </c>
      <c r="E7" s="121" t="str">
        <f>IF(ISTEXT(+'journal de caisse'!D5),+'journal de caisse'!D5,".")</f>
        <v>Versiversoi</v>
      </c>
      <c r="F7" s="121" t="str">
        <f>IF(ISTEXT(+'journal de caisse'!E5),+'journal de caisse'!E5,".")</f>
        <v>achat matériel</v>
      </c>
      <c r="G7" s="122" t="str">
        <f>IF(+'journal de caisse'!F5,+'journal de caisse'!F5,".")</f>
        <v>.</v>
      </c>
      <c r="H7" s="119" t="str">
        <f>IF(+'journal de caisse'!G5,+'journal de caisse'!G5,".")</f>
        <v>.</v>
      </c>
      <c r="I7" s="119" t="str">
        <f>IF(+'journal de caisse'!H5,+'journal de caisse'!H5,".")</f>
        <v>.</v>
      </c>
      <c r="J7" s="119" t="str">
        <f>IF(+'journal de caisse'!I5,+'journal de caisse'!I5,".")</f>
        <v>.</v>
      </c>
      <c r="K7" s="119">
        <v>22</v>
      </c>
      <c r="L7" s="121" t="str">
        <f>IF(ISTEXT(+'journal de caisse'!K5),+'journal de caisse'!K5,".")</f>
        <v>matériel de travail</v>
      </c>
      <c r="M7" s="120" t="str">
        <f>IF(ISTEXT(L7),IF(ISERROR(VLOOKUP(L7,rubriques,8,FALSE)),"Nouv",VLOOKUP(L7,rubriques,8,FALSE)),".")</f>
        <v>v</v>
      </c>
      <c r="N7" s="119">
        <f>IF(+'journal de caisse'!M5,+'journal de caisse'!M5,".")</f>
        <v>17</v>
      </c>
      <c r="O7" s="63"/>
      <c r="P7" s="63"/>
      <c r="Q7" s="63"/>
      <c r="R7" s="63"/>
      <c r="S7" s="63"/>
      <c r="T7" s="63"/>
      <c r="U7" s="134"/>
      <c r="V7" s="134"/>
      <c r="W7" s="87"/>
      <c r="X7" s="87"/>
      <c r="Y7" s="87"/>
      <c r="Z7" s="87"/>
      <c r="AA7" s="87"/>
      <c r="AB7" s="87"/>
      <c r="AC7" s="87"/>
      <c r="AD7" s="65"/>
      <c r="AE7" s="131"/>
      <c r="AF7" s="133"/>
    </row>
    <row r="8" spans="1:32" ht="12.75" customHeight="1" x14ac:dyDescent="0.2">
      <c r="A8" s="118">
        <v>6</v>
      </c>
      <c r="B8" s="124" t="str">
        <f>IF(C8,TEXT(C8,"MM-AA"),".")</f>
        <v>07-19</v>
      </c>
      <c r="C8" s="123">
        <f>+'journal de caisse'!B6</f>
        <v>43655</v>
      </c>
      <c r="D8" s="119">
        <f>IF(ISNUMBER(+'journal de caisse'!C6),+'journal de caisse'!C6,"-")</f>
        <v>2</v>
      </c>
      <c r="E8" s="121" t="str">
        <f>IF(ISTEXT(+'journal de caisse'!D6),+'journal de caisse'!D6,".")</f>
        <v>exemples</v>
      </c>
      <c r="F8" s="121" t="str">
        <f>IF(ISTEXT(+'journal de caisse'!E6),+'journal de caisse'!E6,".")</f>
        <v>parking info</v>
      </c>
      <c r="G8" s="122">
        <f>IF(+'journal de caisse'!F6,+'journal de caisse'!F6,".")</f>
        <v>43659</v>
      </c>
      <c r="H8" s="119">
        <f>IF(+'journal de caisse'!G6,+'journal de caisse'!G6,".")</f>
        <v>65</v>
      </c>
      <c r="I8" s="119">
        <v>4</v>
      </c>
      <c r="J8" s="119" t="str">
        <f>IF(+'journal de caisse'!I6,+'journal de caisse'!I6,".")</f>
        <v>.</v>
      </c>
      <c r="K8" s="119" t="str">
        <f>IF(+'journal de caisse'!J6,+'journal de caisse'!J6,".")</f>
        <v>.</v>
      </c>
      <c r="L8" s="121" t="str">
        <f>IF(ISTEXT(+'journal de caisse'!K6),+'journal de caisse'!K6,".")</f>
        <v>parking</v>
      </c>
      <c r="M8" s="120" t="str">
        <f>IF(ISTEXT(L8),IF(ISERROR(VLOOKUP(L8,rubriques,8,FALSE)),"Nouv",VLOOKUP(L8,rubriques,8,FALSE)),".")</f>
        <v>v</v>
      </c>
      <c r="N8" s="119" t="str">
        <f>IF(+'journal de caisse'!M6,+'journal de caisse'!M6,".")</f>
        <v>.</v>
      </c>
      <c r="O8" s="63"/>
      <c r="P8" s="63"/>
      <c r="Q8" s="63"/>
      <c r="R8" s="63"/>
      <c r="S8" s="63"/>
      <c r="T8" s="63"/>
      <c r="U8" s="87"/>
      <c r="V8" s="87"/>
      <c r="W8" s="65"/>
      <c r="X8" s="65"/>
      <c r="Y8" s="113"/>
      <c r="Z8" s="113"/>
      <c r="AA8" s="113"/>
      <c r="AB8" s="113"/>
      <c r="AC8" s="113"/>
      <c r="AD8" s="65"/>
      <c r="AE8" s="131"/>
      <c r="AF8" s="133"/>
    </row>
    <row r="9" spans="1:32" ht="12.75" customHeight="1" x14ac:dyDescent="0.2">
      <c r="A9" s="118">
        <v>7</v>
      </c>
      <c r="B9" s="124" t="str">
        <f>IF(C9,TEXT(C9,"MM-AA"),".")</f>
        <v>07-19</v>
      </c>
      <c r="C9" s="123">
        <f>+'journal de caisse'!B7</f>
        <v>43656</v>
      </c>
      <c r="D9" s="119">
        <f>IF(ISNUMBER(+'journal de caisse'!C7),+'journal de caisse'!C7,"-")</f>
        <v>3</v>
      </c>
      <c r="E9" s="121" t="str">
        <f>IF(ISTEXT(+'journal de caisse'!D7),+'journal de caisse'!D7,".")</f>
        <v>Liège 1</v>
      </c>
      <c r="F9" s="121" t="str">
        <f>IF(ISTEXT(+'journal de caisse'!E7),+'journal de caisse'!E7,".")</f>
        <v>enregistrement</v>
      </c>
      <c r="G9" s="122" t="str">
        <f>IF(+'journal de caisse'!F7,+'journal de caisse'!F7,".")</f>
        <v>.</v>
      </c>
      <c r="H9" s="119">
        <f>IF(+'journal de caisse'!G7,+'journal de caisse'!G7,".")</f>
        <v>11</v>
      </c>
      <c r="I9" s="119" t="str">
        <f>IF(+'journal de caisse'!H7,+'journal de caisse'!H7,".")</f>
        <v>.</v>
      </c>
      <c r="J9" s="119" t="str">
        <f>IF(+'journal de caisse'!I7,+'journal de caisse'!I7,".")</f>
        <v>.</v>
      </c>
      <c r="K9" s="119" t="str">
        <f>IF(+'journal de caisse'!J7,+'journal de caisse'!J7,".")</f>
        <v>.</v>
      </c>
      <c r="L9" s="121" t="str">
        <f>IF(ISTEXT(+'journal de caisse'!K7),+'journal de caisse'!K7,".")</f>
        <v>enregistrement</v>
      </c>
      <c r="M9" s="120" t="str">
        <f>IF(ISTEXT(L9),IF(ISERROR(VLOOKUP(L9,rubriques,8,FALSE)),"Nouv",VLOOKUP(L9,rubriques,8,FALSE)),".")</f>
        <v>v</v>
      </c>
      <c r="N9" s="119">
        <f>IF(+'journal de caisse'!M7,+'journal de caisse'!M7,".")</f>
        <v>8</v>
      </c>
      <c r="O9" s="63"/>
      <c r="P9" s="63"/>
      <c r="Q9" s="63"/>
      <c r="R9" s="63"/>
      <c r="S9" s="63"/>
      <c r="T9" s="63"/>
      <c r="U9" s="130"/>
      <c r="V9" s="130"/>
      <c r="W9" s="65"/>
      <c r="X9" s="65"/>
      <c r="Y9" s="65"/>
      <c r="Z9" s="65"/>
      <c r="AA9" s="132"/>
      <c r="AB9" s="128"/>
      <c r="AC9" s="128"/>
      <c r="AD9" s="65"/>
      <c r="AE9" s="131"/>
      <c r="AF9" s="131"/>
    </row>
    <row r="10" spans="1:32" ht="12.75" customHeight="1" x14ac:dyDescent="0.2">
      <c r="A10" s="118">
        <v>8</v>
      </c>
      <c r="B10" s="124" t="str">
        <f>IF(C10,TEXT(C10,"MM-AA"),".")</f>
        <v>07-19</v>
      </c>
      <c r="C10" s="123">
        <f>+'journal de caisse'!B8</f>
        <v>43656</v>
      </c>
      <c r="D10" s="119">
        <f>IF(ISNUMBER(+'journal de caisse'!C8),+'journal de caisse'!C8,"-")</f>
        <v>4</v>
      </c>
      <c r="E10" s="121" t="str">
        <f>IF(ISTEXT(+'journal de caisse'!D8),+'journal de caisse'!D8,".")</f>
        <v>banque</v>
      </c>
      <c r="F10" s="121" t="str">
        <f>IF(ISTEXT(+'journal de caisse'!E8),+'journal de caisse'!E8,".")</f>
        <v>parking</v>
      </c>
      <c r="G10" s="122" t="str">
        <f>IF(+'journal de caisse'!F8,+'journal de caisse'!F8,".")</f>
        <v>.</v>
      </c>
      <c r="H10" s="119" t="str">
        <f>IF(+'journal de caisse'!G8,+'journal de caisse'!G8,".")</f>
        <v>.</v>
      </c>
      <c r="I10" s="119">
        <f>IF(+'journal de caisse'!H8,+'journal de caisse'!H8,".")</f>
        <v>1</v>
      </c>
      <c r="J10" s="119" t="str">
        <f>IF(+'journal de caisse'!I8,+'journal de caisse'!I8,".")</f>
        <v>.</v>
      </c>
      <c r="K10" s="119" t="str">
        <f>IF(+'journal de caisse'!J8,+'journal de caisse'!J8,".")</f>
        <v>.</v>
      </c>
      <c r="L10" s="121" t="str">
        <f>IF(ISTEXT(+'journal de caisse'!K8),+'journal de caisse'!K8,".")</f>
        <v>parking</v>
      </c>
      <c r="M10" s="120" t="str">
        <f>IF(ISTEXT(L10),IF(ISERROR(VLOOKUP(L10,rubriques,8,FALSE)),"Nouv",VLOOKUP(L10,rubriques,8,FALSE)),".")</f>
        <v>v</v>
      </c>
      <c r="N10" s="119" t="str">
        <f>IF(+'journal de caisse'!M8,+'journal de caisse'!M8,".")</f>
        <v>.</v>
      </c>
      <c r="O10" s="63"/>
      <c r="P10" s="63"/>
      <c r="Q10" s="63"/>
      <c r="R10" s="63"/>
      <c r="S10" s="63"/>
      <c r="T10" s="63"/>
      <c r="U10" s="87"/>
      <c r="V10" s="87"/>
      <c r="W10" s="65"/>
      <c r="X10" s="65"/>
      <c r="Y10" s="65"/>
      <c r="Z10" s="65"/>
      <c r="AA10" s="113"/>
      <c r="AB10" s="65"/>
      <c r="AC10" s="65"/>
      <c r="AD10" s="65"/>
      <c r="AE10" s="114"/>
      <c r="AF10" s="92"/>
    </row>
    <row r="11" spans="1:32" ht="12.75" customHeight="1" x14ac:dyDescent="0.2">
      <c r="A11" s="118">
        <v>9</v>
      </c>
      <c r="B11" s="124" t="str">
        <f>IF(C11,TEXT(C11,"MM-AA"),".")</f>
        <v>07-19</v>
      </c>
      <c r="C11" s="123">
        <f>+'journal de caisse'!B9</f>
        <v>43656</v>
      </c>
      <c r="D11" s="119">
        <f>IF(ISNUMBER(+'journal de caisse'!C9),+'journal de caisse'!C9,"-")</f>
        <v>5</v>
      </c>
      <c r="E11" s="121" t="str">
        <f>IF(ISTEXT(+'journal de caisse'!D9),+'journal de caisse'!D9,".")</f>
        <v>GAMMA</v>
      </c>
      <c r="F11" s="121" t="str">
        <f>IF(ISTEXT(+'journal de caisse'!E9),+'journal de caisse'!E9,".")</f>
        <v>acompte lave main</v>
      </c>
      <c r="G11" s="122">
        <f>IF(+'journal de caisse'!F9,+'journal de caisse'!F9,".")</f>
        <v>43983</v>
      </c>
      <c r="H11" s="119" t="str">
        <f>IF(+'journal de caisse'!G9,+'journal de caisse'!G9,".")</f>
        <v>.</v>
      </c>
      <c r="I11" s="119" t="str">
        <f>IF(+'journal de caisse'!H9,+'journal de caisse'!H9,".")</f>
        <v>.</v>
      </c>
      <c r="J11" s="119" t="str">
        <f>IF(+'journal de caisse'!I9,+'journal de caisse'!I9,".")</f>
        <v>.</v>
      </c>
      <c r="K11" s="119">
        <f>IF(+'journal de caisse'!J9,+'journal de caisse'!J9,".")</f>
        <v>10</v>
      </c>
      <c r="L11" s="121" t="str">
        <f>IF(ISTEXT(+'journal de caisse'!K9),+'journal de caisse'!K9,".")</f>
        <v>aménagement</v>
      </c>
      <c r="M11" s="120" t="str">
        <f>IF(ISTEXT(L11),IF(ISERROR(VLOOKUP(L11,rubriques,8,FALSE)),"Nouv",VLOOKUP(L11,rubriques,8,FALSE)),".")</f>
        <v>v</v>
      </c>
      <c r="N11" s="119">
        <f>IF(+'journal de caisse'!M9,+'journal de caisse'!M9,".")</f>
        <v>8.5</v>
      </c>
      <c r="O11" s="63"/>
      <c r="P11" s="63"/>
      <c r="Q11" s="63"/>
      <c r="R11" s="63"/>
      <c r="S11" s="63"/>
      <c r="T11" s="63"/>
      <c r="U11" s="130"/>
      <c r="V11" s="130"/>
      <c r="W11" s="65"/>
      <c r="X11" s="65"/>
      <c r="Y11" s="65"/>
      <c r="Z11" s="106"/>
      <c r="AA11" s="129"/>
      <c r="AB11" s="128"/>
      <c r="AC11" s="128"/>
      <c r="AD11" s="65"/>
      <c r="AE11" s="114"/>
      <c r="AF11" s="92"/>
    </row>
    <row r="12" spans="1:32" ht="12.75" customHeight="1" x14ac:dyDescent="0.2">
      <c r="A12" s="118">
        <v>10</v>
      </c>
      <c r="B12" s="124" t="str">
        <f>IF(C12,TEXT(C12,"MM-AA"),".")</f>
        <v>07-19</v>
      </c>
      <c r="C12" s="123">
        <f>+'journal de caisse'!B10</f>
        <v>43660</v>
      </c>
      <c r="D12" s="119">
        <f>IF(ISNUMBER(+'journal de caisse'!C10),+'journal de caisse'!C10,"-")</f>
        <v>6</v>
      </c>
      <c r="E12" s="121" t="str">
        <f>IF(ISTEXT(+'journal de caisse'!D10),+'journal de caisse'!D10,".")</f>
        <v>IKEA</v>
      </c>
      <c r="F12" s="121" t="str">
        <f>IF(ISTEXT(+'journal de caisse'!E10),+'journal de caisse'!E10,".")</f>
        <v>matériel</v>
      </c>
      <c r="G12" s="122" t="str">
        <f>IF(+'journal de caisse'!F10,+'journal de caisse'!F10,".")</f>
        <v>.</v>
      </c>
      <c r="H12" s="119" t="str">
        <f>IF(+'journal de caisse'!G10,+'journal de caisse'!G10,".")</f>
        <v>.</v>
      </c>
      <c r="I12" s="119" t="str">
        <f>IF(+'journal de caisse'!H10,+'journal de caisse'!H10,".")</f>
        <v>.</v>
      </c>
      <c r="J12" s="119" t="str">
        <f>IF(+'journal de caisse'!I10,+'journal de caisse'!I10,".")</f>
        <v>.</v>
      </c>
      <c r="K12" s="119">
        <f>IF(+'journal de caisse'!J10,+'journal de caisse'!J10,".")</f>
        <v>22</v>
      </c>
      <c r="L12" s="121" t="str">
        <f>IF(ISTEXT(+'journal de caisse'!K10),+'journal de caisse'!K10,".")</f>
        <v>matériel de travail</v>
      </c>
      <c r="M12" s="120" t="str">
        <f>IF(ISTEXT(L12),IF(ISERROR(VLOOKUP(L12,rubriques,8,FALSE)),"Nouv",VLOOKUP(L12,rubriques,8,FALSE)),".")</f>
        <v>v</v>
      </c>
      <c r="N12" s="119" t="str">
        <f>IF(+'journal de caisse'!M10,+'journal de caisse'!M10,".")</f>
        <v>.</v>
      </c>
      <c r="O12" s="63"/>
      <c r="P12" s="63"/>
      <c r="Q12" s="63"/>
      <c r="R12" s="63"/>
      <c r="S12" s="63"/>
      <c r="T12" s="63"/>
      <c r="U12" s="87"/>
      <c r="V12" s="87"/>
      <c r="W12" s="65"/>
      <c r="X12" s="65"/>
      <c r="Y12" s="65"/>
      <c r="Z12" s="65"/>
      <c r="AA12" s="86"/>
      <c r="AB12" s="127"/>
      <c r="AC12" s="127"/>
      <c r="AD12" s="65"/>
      <c r="AE12" s="114"/>
      <c r="AF12" s="92"/>
    </row>
    <row r="13" spans="1:32" ht="12.75" customHeight="1" x14ac:dyDescent="0.2">
      <c r="A13" s="118">
        <v>11</v>
      </c>
      <c r="B13" s="124" t="str">
        <f>IF(C13,TEXT(C13,"MM-AA"),".")</f>
        <v>07-19</v>
      </c>
      <c r="C13" s="123">
        <f>+'journal de caisse'!B11</f>
        <v>43661</v>
      </c>
      <c r="D13" s="119">
        <f>IF(ISNUMBER(+'journal de caisse'!C11),+'journal de caisse'!C11,"-")</f>
        <v>8</v>
      </c>
      <c r="E13" s="121" t="str">
        <f>IF(ISTEXT(+'journal de caisse'!D11),+'journal de caisse'!D11,".")</f>
        <v>La Centrale</v>
      </c>
      <c r="F13" s="121" t="str">
        <f>IF(ISTEXT(+'journal de caisse'!E11),+'journal de caisse'!E11,".")</f>
        <v>peinture</v>
      </c>
      <c r="G13" s="122" t="str">
        <f>IF(+'journal de caisse'!F11,+'journal de caisse'!F11,".")</f>
        <v>.</v>
      </c>
      <c r="H13" s="119" t="str">
        <f>IF(+'journal de caisse'!G11,+'journal de caisse'!G11,".")</f>
        <v>.</v>
      </c>
      <c r="I13" s="119" t="str">
        <f>IF(+'journal de caisse'!H11,+'journal de caisse'!H11,".")</f>
        <v>.</v>
      </c>
      <c r="J13" s="119">
        <f>IF(+'journal de caisse'!I11,+'journal de caisse'!I11,".")</f>
        <v>25</v>
      </c>
      <c r="K13" s="119" t="str">
        <f>IF(+'journal de caisse'!J11,+'journal de caisse'!J11,".")</f>
        <v>.</v>
      </c>
      <c r="L13" s="121" t="str">
        <f>IF(ISTEXT(+'journal de caisse'!K11),+'journal de caisse'!K11,".")</f>
        <v>aménagement</v>
      </c>
      <c r="M13" s="120" t="str">
        <f>IF(ISTEXT(L13),IF(ISERROR(VLOOKUP(L13,rubriques,8,FALSE)),"Nouv",VLOOKUP(L13,rubriques,8,FALSE)),".")</f>
        <v>v</v>
      </c>
      <c r="N13" s="119" t="str">
        <f>IF(+'journal de caisse'!M11,+'journal de caisse'!M11,".")</f>
        <v>.</v>
      </c>
      <c r="O13" s="63"/>
      <c r="P13" s="63"/>
      <c r="Q13" s="63"/>
      <c r="R13" s="63"/>
      <c r="S13" s="63"/>
      <c r="T13" s="63"/>
      <c r="U13" s="65"/>
      <c r="V13" s="65"/>
      <c r="W13" s="65"/>
      <c r="X13" s="65"/>
      <c r="Y13" s="65"/>
      <c r="Z13" s="65"/>
      <c r="AA13" s="86"/>
      <c r="AB13" s="127"/>
      <c r="AC13" s="127"/>
      <c r="AD13" s="65"/>
      <c r="AE13" s="114"/>
      <c r="AF13" s="114"/>
    </row>
    <row r="14" spans="1:32" ht="12.75" customHeight="1" x14ac:dyDescent="0.2">
      <c r="A14" s="118">
        <v>12</v>
      </c>
      <c r="B14" s="124" t="str">
        <f>IF(C14,TEXT(C14,"MM-AA"),".")</f>
        <v>07-19</v>
      </c>
      <c r="C14" s="123">
        <f>+'journal de caisse'!B12</f>
        <v>43661</v>
      </c>
      <c r="D14" s="119">
        <f>IF(ISNUMBER(+'journal de caisse'!C12),+'journal de caisse'!C12,"-")</f>
        <v>9</v>
      </c>
      <c r="E14" s="121" t="str">
        <f>IF(ISTEXT(+'journal de caisse'!D12),+'journal de caisse'!D12,".")</f>
        <v>Chamick</v>
      </c>
      <c r="F14" s="121" t="str">
        <f>IF(ISTEXT(+'journal de caisse'!E12),+'journal de caisse'!E12,".")</f>
        <v>essais (2 bloc)</v>
      </c>
      <c r="G14" s="122" t="str">
        <f>IF(+'journal de caisse'!F12,+'journal de caisse'!F12,".")</f>
        <v>.</v>
      </c>
      <c r="H14" s="119">
        <f>IF(+'journal de caisse'!G12,+'journal de caisse'!G12,".")</f>
        <v>12</v>
      </c>
      <c r="I14" s="119" t="str">
        <f>IF(+'journal de caisse'!H12,+'journal de caisse'!H12,".")</f>
        <v>.</v>
      </c>
      <c r="J14" s="119" t="str">
        <f>IF(+'journal de caisse'!I12,+'journal de caisse'!I12,".")</f>
        <v>.</v>
      </c>
      <c r="K14" s="119">
        <f>IF(+'journal de caisse'!J12,+'journal de caisse'!J12,".")</f>
        <v>31.9</v>
      </c>
      <c r="L14" s="121" t="str">
        <f>IF(ISTEXT(+'journal de caisse'!K12),+'journal de caisse'!K12,".")</f>
        <v>matériel de travail</v>
      </c>
      <c r="M14" s="120" t="str">
        <f>IF(ISTEXT(L14),IF(ISERROR(VLOOKUP(L14,rubriques,8,FALSE)),"Nouv",VLOOKUP(L14,rubriques,8,FALSE)),".")</f>
        <v>v</v>
      </c>
      <c r="N14" s="119" t="str">
        <f>IF(+'journal de caisse'!M12,+'journal de caisse'!M12,".")</f>
        <v>.</v>
      </c>
      <c r="O14" s="63"/>
      <c r="P14" s="63"/>
      <c r="Q14" s="63"/>
      <c r="R14" s="63"/>
      <c r="S14" s="63"/>
      <c r="T14" s="63"/>
      <c r="U14" s="76"/>
      <c r="V14" s="65"/>
      <c r="W14" s="126"/>
      <c r="X14" s="126"/>
      <c r="Y14" s="126"/>
      <c r="Z14" s="126"/>
      <c r="AA14" s="126"/>
      <c r="AB14" s="65"/>
      <c r="AC14" s="65"/>
      <c r="AD14" s="65"/>
      <c r="AE14" s="114"/>
      <c r="AF14" s="92"/>
    </row>
    <row r="15" spans="1:32" ht="12.75" customHeight="1" x14ac:dyDescent="0.2">
      <c r="A15" s="118">
        <v>13</v>
      </c>
      <c r="B15" s="124" t="str">
        <f>IF(C15,TEXT(C15,"MM-AA"),".")</f>
        <v>.</v>
      </c>
      <c r="C15" s="123">
        <f>+'journal de caisse'!B13</f>
        <v>0</v>
      </c>
      <c r="D15" s="119" t="str">
        <f>IF(ISNUMBER(+'journal de caisse'!#REF!),+'journal de caisse'!#REF!,"-")</f>
        <v>-</v>
      </c>
      <c r="E15" s="121" t="str">
        <f>IF(ISTEXT(+'journal de caisse'!D13),+'journal de caisse'!D13,".")</f>
        <v>.</v>
      </c>
      <c r="F15" s="121" t="str">
        <f>IF(ISTEXT(+'journal de caisse'!E13),+'journal de caisse'!E13,".")</f>
        <v>.</v>
      </c>
      <c r="G15" s="122" t="str">
        <f>IF(+'journal de caisse'!F13,+'journal de caisse'!F13,".")</f>
        <v>.</v>
      </c>
      <c r="H15" s="119" t="str">
        <f>IF(+'journal de caisse'!G13,+'journal de caisse'!G13,".")</f>
        <v>.</v>
      </c>
      <c r="I15" s="119" t="str">
        <f>IF(+'journal de caisse'!H13,+'journal de caisse'!H13,".")</f>
        <v>.</v>
      </c>
      <c r="J15" s="119" t="str">
        <f>IF(+'journal de caisse'!I13,+'journal de caisse'!I13,".")</f>
        <v>.</v>
      </c>
      <c r="K15" s="119" t="str">
        <f>IF(+'journal de caisse'!J13,+'journal de caisse'!J13,".")</f>
        <v>.</v>
      </c>
      <c r="L15" s="121" t="str">
        <f>IF(ISTEXT(+'journal de caisse'!K13),+'journal de caisse'!K13,".")</f>
        <v>.</v>
      </c>
      <c r="M15" s="120" t="str">
        <f>IF(ISTEXT(L15),IF(ISERROR(VLOOKUP(L15,rubriques,8,FALSE)),"Nouv",VLOOKUP(L15,rubriques,8,FALSE)),".")</f>
        <v>v</v>
      </c>
      <c r="N15" s="119" t="str">
        <f>IF(+'journal de caisse'!M13,+'journal de caisse'!M13,".")</f>
        <v>.</v>
      </c>
      <c r="O15" s="63"/>
      <c r="P15" s="63"/>
      <c r="Q15" s="63"/>
      <c r="R15" s="63"/>
      <c r="S15" s="63"/>
      <c r="T15" s="63"/>
      <c r="U15" s="65"/>
      <c r="V15" s="87"/>
      <c r="W15" s="87"/>
      <c r="X15" s="87"/>
      <c r="Y15" s="125"/>
      <c r="Z15" s="125"/>
      <c r="AA15" s="87"/>
      <c r="AB15" s="65"/>
      <c r="AC15" s="65"/>
      <c r="AD15" s="65"/>
      <c r="AE15" s="114"/>
      <c r="AF15" s="114"/>
    </row>
    <row r="16" spans="1:32" ht="12.75" customHeight="1" x14ac:dyDescent="0.2">
      <c r="A16" s="118">
        <v>14</v>
      </c>
      <c r="B16" s="124" t="str">
        <f>IF(C16,TEXT(C16,"MM-AA"),".")</f>
        <v>.</v>
      </c>
      <c r="C16" s="123">
        <f>+'journal de caisse'!B14</f>
        <v>0</v>
      </c>
      <c r="D16" s="119" t="str">
        <f>IF(ISNUMBER(+'journal de caisse'!#REF!),+'journal de caisse'!#REF!,"-")</f>
        <v>-</v>
      </c>
      <c r="E16" s="121" t="str">
        <f>IF(ISTEXT(+'journal de caisse'!D14),+'journal de caisse'!D14,".")</f>
        <v>.</v>
      </c>
      <c r="F16" s="121" t="str">
        <f>IF(ISTEXT(+'journal de caisse'!E14),+'journal de caisse'!E14,".")</f>
        <v>.</v>
      </c>
      <c r="G16" s="122" t="str">
        <f>IF(+'journal de caisse'!F14,+'journal de caisse'!F14,".")</f>
        <v>.</v>
      </c>
      <c r="H16" s="119" t="str">
        <f>IF(+'journal de caisse'!G14,+'journal de caisse'!G14,".")</f>
        <v>.</v>
      </c>
      <c r="I16" s="119" t="str">
        <f>IF(+'journal de caisse'!H14,+'journal de caisse'!H14,".")</f>
        <v>.</v>
      </c>
      <c r="J16" s="119" t="str">
        <f>IF(+'journal de caisse'!I14,+'journal de caisse'!I14,".")</f>
        <v>.</v>
      </c>
      <c r="K16" s="119" t="str">
        <f>IF(+'journal de caisse'!J14,+'journal de caisse'!J14,".")</f>
        <v>.</v>
      </c>
      <c r="L16" s="121" t="str">
        <f>IF(ISTEXT(+'journal de caisse'!K14),+'journal de caisse'!K14,".")</f>
        <v>.</v>
      </c>
      <c r="M16" s="120" t="str">
        <f>IF(ISTEXT(L16),IF(ISERROR(VLOOKUP(L16,rubriques,8,FALSE)),"Nouv",VLOOKUP(L16,rubriques,8,FALSE)),".")</f>
        <v>v</v>
      </c>
      <c r="N16" s="119" t="str">
        <f>IF(+'journal de caisse'!M14,+'journal de caisse'!M14,".")</f>
        <v>.</v>
      </c>
      <c r="O16" s="63"/>
      <c r="P16" s="63"/>
      <c r="Q16" s="63"/>
      <c r="R16" s="63"/>
      <c r="S16" s="63"/>
      <c r="T16" s="63"/>
      <c r="U16" s="65"/>
      <c r="V16" s="76"/>
      <c r="W16" s="76"/>
      <c r="X16" s="76"/>
      <c r="Y16" s="76"/>
      <c r="Z16" s="76"/>
      <c r="AA16" s="76"/>
      <c r="AB16" s="65"/>
      <c r="AC16" s="65"/>
      <c r="AD16" s="65"/>
      <c r="AE16" s="114"/>
      <c r="AF16" s="92"/>
    </row>
    <row r="17" spans="1:32" ht="12.75" customHeight="1" x14ac:dyDescent="0.2">
      <c r="A17" s="118"/>
      <c r="B17" s="118"/>
      <c r="C17" s="118"/>
      <c r="D17" s="175" t="s">
        <v>48</v>
      </c>
      <c r="E17" s="175" t="s">
        <v>47</v>
      </c>
      <c r="F17" s="176" t="s">
        <v>46</v>
      </c>
      <c r="G17" s="175" t="s">
        <v>45</v>
      </c>
      <c r="H17" s="177" t="s">
        <v>44</v>
      </c>
      <c r="I17" s="177" t="s">
        <v>43</v>
      </c>
      <c r="J17" s="177" t="s">
        <v>42</v>
      </c>
      <c r="K17" s="177" t="s">
        <v>41</v>
      </c>
      <c r="L17" s="177" t="s">
        <v>40</v>
      </c>
      <c r="M17" s="177"/>
      <c r="N17" s="177" t="s">
        <v>39</v>
      </c>
      <c r="O17" s="63"/>
      <c r="P17" s="63"/>
      <c r="Q17" s="63"/>
      <c r="R17" s="63"/>
      <c r="S17" s="63"/>
      <c r="T17" s="63"/>
      <c r="U17" s="65"/>
      <c r="V17" s="81"/>
      <c r="W17" s="109"/>
      <c r="X17" s="65"/>
      <c r="Y17" s="65"/>
      <c r="Z17" s="65"/>
      <c r="AA17" s="65"/>
      <c r="AB17" s="65"/>
      <c r="AC17" s="65"/>
      <c r="AD17" s="65"/>
      <c r="AE17" s="114"/>
      <c r="AF17" s="92"/>
    </row>
    <row r="18" spans="1:32" ht="12.75" customHeight="1" x14ac:dyDescent="0.25">
      <c r="A18" s="117"/>
      <c r="B18" s="116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5"/>
      <c r="V18" s="81"/>
      <c r="W18" s="109"/>
      <c r="X18" s="65"/>
      <c r="Y18" s="65"/>
      <c r="Z18" s="109"/>
      <c r="AA18" s="109"/>
      <c r="AB18" s="109"/>
      <c r="AC18" s="109"/>
      <c r="AD18" s="65"/>
      <c r="AE18" s="114"/>
      <c r="AF18" s="114"/>
    </row>
    <row r="19" spans="1:32" ht="12.75" customHeight="1" x14ac:dyDescent="0.25">
      <c r="A19" s="63"/>
      <c r="B19" s="115" t="s">
        <v>38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5"/>
      <c r="V19" s="81"/>
      <c r="W19" s="65"/>
      <c r="X19" s="109"/>
      <c r="Y19" s="109"/>
      <c r="Z19" s="65"/>
      <c r="AA19" s="65"/>
      <c r="AB19" s="65"/>
      <c r="AC19" s="65"/>
      <c r="AD19" s="65"/>
      <c r="AE19" s="114"/>
      <c r="AF19" s="114"/>
    </row>
    <row r="20" spans="1:32" ht="12.75" customHeight="1" x14ac:dyDescent="0.2">
      <c r="A20" s="63"/>
      <c r="B20" s="63" t="s">
        <v>37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76"/>
      <c r="V20" s="65"/>
      <c r="W20" s="65"/>
      <c r="X20" s="65"/>
      <c r="Y20" s="65"/>
      <c r="Z20" s="106"/>
      <c r="AA20" s="65"/>
      <c r="AB20" s="65"/>
      <c r="AC20" s="65"/>
      <c r="AD20" s="65"/>
    </row>
    <row r="21" spans="1:32" ht="12.75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5"/>
      <c r="V21" s="65"/>
      <c r="W21" s="109"/>
      <c r="X21" s="109"/>
      <c r="Y21" s="109"/>
      <c r="Z21" s="109"/>
      <c r="AA21" s="109"/>
      <c r="AB21" s="109"/>
      <c r="AC21" s="108"/>
      <c r="AD21" s="65"/>
      <c r="AE21" s="96"/>
    </row>
    <row r="22" spans="1:32" ht="12.75" customHeight="1" x14ac:dyDescent="0.2">
      <c r="A22" s="63"/>
      <c r="C22" s="63"/>
      <c r="D22" s="63"/>
      <c r="E22" s="63" t="s">
        <v>36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5"/>
      <c r="V22" s="65"/>
      <c r="W22" s="109"/>
      <c r="X22" s="109"/>
      <c r="Y22" s="109"/>
      <c r="Z22" s="109"/>
      <c r="AA22" s="109"/>
      <c r="AB22" s="109"/>
      <c r="AC22" s="109"/>
      <c r="AD22" s="65"/>
      <c r="AE22" s="96"/>
    </row>
    <row r="23" spans="1:32" ht="12.75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13"/>
      <c r="V23" s="113"/>
      <c r="W23" s="112"/>
      <c r="X23" s="112"/>
      <c r="Y23" s="112"/>
      <c r="Z23" s="112"/>
      <c r="AA23" s="112"/>
      <c r="AB23" s="109"/>
      <c r="AC23" s="109"/>
      <c r="AD23" s="65"/>
      <c r="AE23" s="96"/>
      <c r="AF23" s="91"/>
    </row>
    <row r="24" spans="1:32" ht="12.75" customHeight="1" x14ac:dyDescent="0.2">
      <c r="A24" s="63"/>
      <c r="B24" s="63"/>
      <c r="C24" s="63"/>
      <c r="D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76"/>
      <c r="V24" s="76"/>
      <c r="W24" s="109"/>
      <c r="X24" s="109"/>
      <c r="Y24" s="109"/>
      <c r="Z24" s="109"/>
      <c r="AA24" s="109"/>
      <c r="AB24" s="109"/>
      <c r="AC24" s="108"/>
      <c r="AD24" s="65"/>
      <c r="AE24" s="96"/>
      <c r="AF24" s="111"/>
    </row>
    <row r="25" spans="1:32" ht="12.75" customHeigh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76"/>
      <c r="V25" s="76"/>
      <c r="W25" s="109"/>
      <c r="X25" s="109"/>
      <c r="Y25" s="109"/>
      <c r="Z25" s="109"/>
      <c r="AA25" s="109"/>
      <c r="AB25" s="109"/>
      <c r="AC25" s="109"/>
      <c r="AD25" s="65"/>
      <c r="AE25" s="96"/>
      <c r="AF25" s="96"/>
    </row>
    <row r="26" spans="1:32" ht="12.7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76"/>
      <c r="V26" s="76"/>
      <c r="W26" s="109"/>
      <c r="X26" s="109"/>
      <c r="Y26" s="109"/>
      <c r="Z26" s="109"/>
      <c r="AA26" s="109"/>
      <c r="AB26" s="109"/>
      <c r="AC26" s="108"/>
      <c r="AD26" s="65"/>
      <c r="AE26" s="96"/>
      <c r="AF26" s="96"/>
    </row>
    <row r="27" spans="1:32" ht="12.75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5"/>
      <c r="V27" s="65"/>
      <c r="W27" s="109"/>
      <c r="X27" s="109"/>
      <c r="Y27" s="109"/>
      <c r="Z27" s="109"/>
      <c r="AA27" s="109"/>
      <c r="AB27" s="110"/>
      <c r="AC27" s="109"/>
      <c r="AD27" s="65"/>
      <c r="AE27" s="96"/>
      <c r="AF27" s="96"/>
    </row>
    <row r="28" spans="1:32" ht="12.75" customHeight="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08"/>
      <c r="V28" s="107"/>
      <c r="W28" s="106"/>
      <c r="X28" s="106"/>
      <c r="Y28" s="106"/>
      <c r="Z28" s="106"/>
      <c r="AA28" s="106"/>
      <c r="AB28" s="105"/>
      <c r="AC28" s="65"/>
      <c r="AD28" s="65"/>
      <c r="AE28" s="96"/>
      <c r="AF28" s="96"/>
    </row>
    <row r="29" spans="1:32" ht="12.7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5"/>
      <c r="V29" s="65"/>
      <c r="W29" s="65"/>
      <c r="X29" s="65"/>
      <c r="Y29" s="65"/>
      <c r="Z29" s="104"/>
      <c r="AA29" s="86"/>
      <c r="AB29" s="89"/>
      <c r="AC29" s="89"/>
      <c r="AD29" s="65"/>
      <c r="AE29" s="96"/>
      <c r="AF29" s="96"/>
    </row>
    <row r="30" spans="1:32" ht="12.75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5"/>
      <c r="V30" s="65"/>
      <c r="W30" s="65"/>
      <c r="X30" s="65"/>
      <c r="Y30" s="65"/>
      <c r="Z30" s="65"/>
      <c r="AA30" s="86"/>
      <c r="AB30" s="89"/>
      <c r="AC30" s="89"/>
      <c r="AD30" s="65"/>
      <c r="AE30" s="96"/>
      <c r="AF30" s="96"/>
    </row>
    <row r="31" spans="1:32" ht="12.75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V31" s="92"/>
      <c r="W31" s="95"/>
      <c r="X31" s="103"/>
      <c r="Y31" s="103"/>
      <c r="Z31" s="103"/>
      <c r="AA31" s="103"/>
      <c r="AB31" s="103"/>
      <c r="AC31" s="89"/>
      <c r="AD31" s="65"/>
      <c r="AE31" s="96"/>
      <c r="AF31" s="96"/>
    </row>
    <row r="32" spans="1:32" ht="12.75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02"/>
      <c r="V32" s="101"/>
      <c r="W32" s="98"/>
      <c r="X32" s="93"/>
      <c r="Y32" s="93"/>
      <c r="Z32" s="93"/>
      <c r="AA32" s="93"/>
      <c r="AB32" s="93"/>
      <c r="AC32" s="89"/>
      <c r="AD32" s="65"/>
      <c r="AE32" s="96"/>
      <c r="AF32" s="96"/>
    </row>
    <row r="33" spans="1:32" ht="12.75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00"/>
      <c r="V33" s="99"/>
      <c r="W33" s="98"/>
      <c r="X33" s="97"/>
      <c r="Y33" s="97"/>
      <c r="Z33" s="97"/>
      <c r="AA33" s="97"/>
      <c r="AB33" s="97"/>
      <c r="AC33" s="89"/>
      <c r="AD33" s="65"/>
      <c r="AE33" s="96"/>
      <c r="AF33" s="96"/>
    </row>
    <row r="34" spans="1:32" ht="12.7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92"/>
      <c r="V34" s="92"/>
      <c r="W34" s="95"/>
      <c r="X34" s="93"/>
      <c r="Y34" s="94"/>
      <c r="Z34" s="94"/>
      <c r="AA34" s="93"/>
      <c r="AB34" s="93"/>
      <c r="AC34" s="89"/>
      <c r="AD34" s="65"/>
    </row>
    <row r="35" spans="1:32" ht="12.75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92"/>
      <c r="V35" s="92"/>
      <c r="W35" s="92"/>
      <c r="X35" s="90"/>
      <c r="Y35" s="91"/>
      <c r="Z35" s="91"/>
      <c r="AA35" s="90"/>
      <c r="AB35" s="90"/>
      <c r="AC35" s="89"/>
      <c r="AD35" s="65"/>
    </row>
    <row r="36" spans="1:32" ht="12.75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5"/>
      <c r="V36" s="65"/>
      <c r="W36" s="65"/>
      <c r="X36" s="65"/>
      <c r="Y36" s="65"/>
      <c r="Z36" s="65"/>
      <c r="AA36" s="86"/>
      <c r="AB36" s="89"/>
      <c r="AC36" s="89"/>
      <c r="AD36" s="65"/>
    </row>
    <row r="37" spans="1:32" ht="12.75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88"/>
      <c r="V37" s="88"/>
      <c r="W37" s="88"/>
      <c r="X37" s="88"/>
      <c r="Y37" s="88"/>
      <c r="Z37" s="88"/>
      <c r="AA37" s="88"/>
      <c r="AB37" s="88"/>
      <c r="AC37" s="88"/>
      <c r="AD37" s="88"/>
    </row>
    <row r="38" spans="1:32" ht="12.75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87"/>
      <c r="V38" s="87"/>
      <c r="W38" s="87"/>
      <c r="X38" s="87"/>
      <c r="Y38" s="87"/>
      <c r="Z38" s="87"/>
      <c r="AA38" s="87"/>
      <c r="AB38" s="87"/>
      <c r="AC38" s="87"/>
      <c r="AD38" s="87"/>
    </row>
    <row r="39" spans="1:32" ht="12.75" customHeight="1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5"/>
      <c r="V39" s="65"/>
      <c r="W39" s="65"/>
      <c r="X39" s="65"/>
      <c r="Y39" s="65"/>
      <c r="Z39" s="65"/>
      <c r="AA39" s="65"/>
      <c r="AB39" s="65"/>
      <c r="AC39" s="65"/>
      <c r="AD39" s="65"/>
    </row>
    <row r="40" spans="1:32" ht="12.75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76"/>
      <c r="V40" s="65"/>
      <c r="W40" s="65"/>
      <c r="X40" s="65"/>
      <c r="Y40" s="65"/>
      <c r="Z40" s="65"/>
      <c r="AA40" s="65"/>
      <c r="AB40" s="65"/>
      <c r="AC40" s="65"/>
      <c r="AD40" s="65"/>
    </row>
    <row r="41" spans="1:32" ht="12.75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1:32" ht="12.75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5"/>
      <c r="V42" s="65"/>
      <c r="W42" s="65"/>
      <c r="X42" s="65"/>
      <c r="Y42" s="65"/>
      <c r="Z42" s="70"/>
      <c r="AA42" s="65"/>
      <c r="AB42" s="65"/>
      <c r="AC42" s="86"/>
      <c r="AD42" s="65"/>
      <c r="AF42" s="70"/>
    </row>
    <row r="43" spans="1:32" ht="12.75" customHeight="1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5"/>
      <c r="V43" s="65"/>
      <c r="W43" s="65"/>
      <c r="X43" s="65"/>
      <c r="Y43" s="65"/>
      <c r="Z43" s="70"/>
      <c r="AA43" s="65"/>
      <c r="AB43" s="65"/>
      <c r="AC43" s="86"/>
      <c r="AD43" s="65"/>
      <c r="AF43" s="70"/>
    </row>
    <row r="44" spans="1:32" ht="12.75" customHeight="1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9"/>
      <c r="V44" s="71"/>
      <c r="W44" s="65"/>
      <c r="X44" s="84"/>
      <c r="Y44" s="64"/>
      <c r="Z44" s="81"/>
      <c r="AA44" s="65"/>
      <c r="AB44" s="74"/>
      <c r="AC44" s="65"/>
      <c r="AD44" s="73"/>
      <c r="AE44" s="64"/>
      <c r="AF44" s="85"/>
    </row>
    <row r="45" spans="1:32" ht="12.75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5"/>
      <c r="V45" s="68"/>
      <c r="W45" s="65"/>
      <c r="X45" s="84"/>
      <c r="Y45" s="70"/>
      <c r="Z45" s="81"/>
      <c r="AA45" s="65"/>
      <c r="AB45" s="65"/>
      <c r="AC45" s="65"/>
      <c r="AD45" s="73"/>
      <c r="AE45" s="70"/>
    </row>
    <row r="46" spans="1:32" ht="12.75" customHeight="1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9"/>
      <c r="V46" s="71"/>
      <c r="W46" s="65"/>
      <c r="X46" s="83"/>
      <c r="Y46" s="64"/>
      <c r="Z46" s="81"/>
      <c r="AA46" s="65"/>
      <c r="AB46" s="74"/>
      <c r="AC46" s="65"/>
      <c r="AD46" s="73"/>
      <c r="AE46" s="64"/>
      <c r="AF46" s="82"/>
    </row>
    <row r="47" spans="1:32" ht="12.75" customHeight="1" x14ac:dyDescent="0.2">
      <c r="A47" s="63"/>
      <c r="B47" s="63"/>
      <c r="C47" s="63">
        <f>+'journal de caisse'!B44</f>
        <v>0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5"/>
      <c r="V47" s="68"/>
      <c r="W47" s="65"/>
      <c r="X47" s="65"/>
      <c r="Y47" s="70"/>
      <c r="Z47" s="81"/>
      <c r="AA47" s="65"/>
      <c r="AB47" s="65"/>
      <c r="AC47" s="65"/>
      <c r="AD47" s="73"/>
      <c r="AE47" s="70"/>
    </row>
    <row r="48" spans="1:32" ht="12.7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75"/>
      <c r="V48" s="75"/>
      <c r="W48" s="75"/>
      <c r="X48" s="80"/>
      <c r="Y48" s="64"/>
      <c r="Z48" s="65"/>
      <c r="AA48" s="65"/>
      <c r="AB48" s="74"/>
      <c r="AC48" s="65"/>
      <c r="AD48" s="73"/>
      <c r="AE48" s="79"/>
      <c r="AF48" s="78"/>
    </row>
    <row r="49" spans="1:33" ht="12.75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5"/>
      <c r="V49" s="77"/>
      <c r="W49" s="65"/>
      <c r="X49" s="65"/>
      <c r="Y49" s="70"/>
      <c r="Z49" s="66"/>
      <c r="AA49" s="65"/>
      <c r="AB49" s="65"/>
      <c r="AC49" s="65"/>
      <c r="AD49" s="73"/>
      <c r="AE49" s="70"/>
    </row>
    <row r="50" spans="1:33" ht="12.75" customHeight="1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76"/>
      <c r="V50" s="75"/>
      <c r="W50" s="75"/>
      <c r="X50" s="75"/>
      <c r="Y50" s="67"/>
      <c r="Z50" s="64"/>
      <c r="AA50" s="65"/>
      <c r="AB50" s="65"/>
      <c r="AC50" s="74"/>
      <c r="AD50" s="65"/>
      <c r="AE50" s="73"/>
      <c r="AF50" s="64"/>
      <c r="AG50" s="72"/>
    </row>
    <row r="51" spans="1:33" ht="12.75" customHeight="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5"/>
      <c r="V51" s="69"/>
      <c r="W51" s="71"/>
      <c r="X51" s="65"/>
      <c r="Y51" s="65"/>
      <c r="Z51" s="70"/>
      <c r="AA51" s="66"/>
      <c r="AB51" s="65"/>
      <c r="AC51" s="65"/>
      <c r="AD51" s="65"/>
      <c r="AF51" s="70"/>
    </row>
    <row r="52" spans="1:33" ht="12.7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5"/>
      <c r="V52" s="69"/>
      <c r="W52" s="68"/>
      <c r="X52" s="65"/>
      <c r="Y52" s="67"/>
      <c r="Z52" s="64"/>
      <c r="AA52" s="66"/>
      <c r="AB52" s="65"/>
      <c r="AC52" s="65"/>
      <c r="AD52" s="65"/>
      <c r="AF52" s="64"/>
    </row>
    <row r="53" spans="1:33" ht="12.7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</row>
    <row r="54" spans="1:33" ht="12.75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</row>
    <row r="55" spans="1:33" ht="12.75" customHeight="1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</row>
    <row r="56" spans="1:33" ht="12.75" customHeight="1" x14ac:dyDescent="0.2">
      <c r="A56" s="62"/>
      <c r="B56" s="56"/>
      <c r="C56" s="60"/>
      <c r="D56" s="61"/>
      <c r="E56" s="60"/>
      <c r="F56" s="60"/>
      <c r="G56" s="59"/>
      <c r="H56" s="56"/>
      <c r="I56" s="56"/>
      <c r="J56" s="56"/>
      <c r="K56" s="56"/>
      <c r="L56" s="58"/>
      <c r="M56" s="57"/>
      <c r="N56" s="56"/>
    </row>
    <row r="57" spans="1:33" ht="12.75" customHeight="1" x14ac:dyDescent="0.2">
      <c r="A57" s="62"/>
      <c r="B57" s="56"/>
      <c r="C57" s="60"/>
      <c r="D57" s="61"/>
      <c r="E57" s="60"/>
      <c r="F57" s="60"/>
      <c r="G57" s="59"/>
      <c r="H57" s="56"/>
      <c r="I57" s="56"/>
      <c r="J57" s="56"/>
      <c r="K57" s="56"/>
      <c r="L57" s="58"/>
      <c r="M57" s="57"/>
      <c r="N57" s="56"/>
    </row>
    <row r="58" spans="1:33" ht="12.75" customHeight="1" x14ac:dyDescent="0.2">
      <c r="A58" s="62"/>
      <c r="B58" s="56"/>
      <c r="C58" s="60"/>
      <c r="D58" s="61"/>
      <c r="E58" s="60"/>
      <c r="F58" s="60"/>
      <c r="G58" s="59"/>
      <c r="H58" s="56"/>
      <c r="I58" s="56"/>
      <c r="J58" s="56"/>
      <c r="K58" s="56"/>
      <c r="L58" s="58"/>
      <c r="M58" s="57"/>
      <c r="N58" s="56"/>
    </row>
    <row r="59" spans="1:33" ht="12.75" customHeight="1" x14ac:dyDescent="0.2">
      <c r="A59" s="62"/>
      <c r="B59" s="56"/>
      <c r="C59" s="60"/>
      <c r="D59" s="61"/>
      <c r="E59" s="60"/>
      <c r="F59" s="60"/>
      <c r="G59" s="59"/>
      <c r="H59" s="56"/>
      <c r="I59" s="56"/>
      <c r="J59" s="56"/>
      <c r="K59" s="56"/>
      <c r="L59" s="58"/>
      <c r="M59" s="57"/>
      <c r="N59" s="56"/>
    </row>
    <row r="60" spans="1:33" ht="12.75" customHeight="1" x14ac:dyDescent="0.2">
      <c r="A60" s="62"/>
      <c r="B60" s="56"/>
      <c r="C60" s="60"/>
      <c r="D60" s="61"/>
      <c r="E60" s="60"/>
      <c r="F60" s="60"/>
      <c r="G60" s="59"/>
      <c r="H60" s="56"/>
      <c r="I60" s="56"/>
      <c r="J60" s="56"/>
      <c r="K60" s="56"/>
      <c r="L60" s="58"/>
      <c r="M60" s="57"/>
      <c r="N60" s="56"/>
    </row>
    <row r="61" spans="1:33" ht="12.75" customHeight="1" x14ac:dyDescent="0.2">
      <c r="A61" s="62"/>
      <c r="B61" s="56"/>
      <c r="C61" s="60"/>
      <c r="D61" s="61"/>
      <c r="E61" s="60"/>
      <c r="F61" s="60"/>
      <c r="G61" s="59"/>
      <c r="H61" s="56"/>
      <c r="I61" s="56"/>
      <c r="J61" s="56"/>
      <c r="K61" s="56"/>
      <c r="L61" s="58"/>
      <c r="M61" s="57"/>
      <c r="N61" s="56"/>
    </row>
    <row r="62" spans="1:33" ht="12.75" customHeight="1" x14ac:dyDescent="0.2">
      <c r="A62" s="62"/>
      <c r="B62" s="56"/>
      <c r="C62" s="60"/>
      <c r="D62" s="61"/>
      <c r="E62" s="60"/>
      <c r="F62" s="60"/>
      <c r="G62" s="59"/>
      <c r="H62" s="56"/>
      <c r="I62" s="56"/>
      <c r="J62" s="56"/>
      <c r="K62" s="56"/>
      <c r="L62" s="58"/>
      <c r="M62" s="57"/>
      <c r="N62" s="56"/>
    </row>
    <row r="63" spans="1:33" ht="12.75" customHeight="1" x14ac:dyDescent="0.2">
      <c r="A63" s="62"/>
      <c r="B63" s="56"/>
      <c r="C63" s="60"/>
      <c r="D63" s="61"/>
      <c r="E63" s="60"/>
      <c r="F63" s="60"/>
      <c r="G63" s="59"/>
      <c r="H63" s="56"/>
      <c r="I63" s="56"/>
      <c r="J63" s="56"/>
      <c r="K63" s="56"/>
      <c r="L63" s="58"/>
      <c r="M63" s="57"/>
      <c r="N63" s="56"/>
    </row>
    <row r="64" spans="1:33" ht="12.75" customHeight="1" x14ac:dyDescent="0.2">
      <c r="A64" s="62"/>
      <c r="B64" s="56"/>
      <c r="C64" s="60"/>
      <c r="D64" s="61"/>
      <c r="E64" s="60"/>
      <c r="F64" s="60"/>
      <c r="G64" s="59"/>
      <c r="H64" s="56"/>
      <c r="I64" s="56"/>
      <c r="J64" s="56"/>
      <c r="K64" s="56"/>
      <c r="L64" s="58"/>
      <c r="M64" s="57"/>
      <c r="N64" s="56"/>
    </row>
    <row r="65" spans="1:14" ht="12.75" customHeight="1" x14ac:dyDescent="0.2">
      <c r="A65" s="62"/>
      <c r="B65" s="56"/>
      <c r="C65" s="60"/>
      <c r="D65" s="61"/>
      <c r="E65" s="60"/>
      <c r="F65" s="60"/>
      <c r="G65" s="59"/>
      <c r="H65" s="56"/>
      <c r="I65" s="56"/>
      <c r="J65" s="56"/>
      <c r="K65" s="56"/>
      <c r="L65" s="58"/>
      <c r="M65" s="57"/>
      <c r="N65" s="56"/>
    </row>
    <row r="66" spans="1:14" ht="12.75" customHeight="1" x14ac:dyDescent="0.2">
      <c r="A66" s="62"/>
      <c r="B66" s="56"/>
      <c r="C66" s="60"/>
      <c r="D66" s="61"/>
      <c r="E66" s="60"/>
      <c r="F66" s="60"/>
      <c r="G66" s="59"/>
      <c r="H66" s="56"/>
      <c r="I66" s="56"/>
      <c r="J66" s="56"/>
      <c r="K66" s="56"/>
      <c r="L66" s="58"/>
      <c r="M66" s="57"/>
      <c r="N66" s="56"/>
    </row>
    <row r="67" spans="1:14" ht="12.75" customHeight="1" x14ac:dyDescent="0.2">
      <c r="A67" s="62"/>
      <c r="B67" s="56"/>
      <c r="C67" s="60"/>
      <c r="D67" s="61"/>
      <c r="E67" s="60"/>
      <c r="F67" s="60"/>
      <c r="G67" s="59"/>
      <c r="H67" s="56"/>
      <c r="I67" s="56"/>
      <c r="J67" s="56"/>
      <c r="K67" s="56"/>
      <c r="L67" s="58"/>
      <c r="M67" s="57"/>
      <c r="N67" s="56"/>
    </row>
    <row r="68" spans="1:14" ht="12.75" customHeight="1" x14ac:dyDescent="0.2">
      <c r="A68" s="62"/>
      <c r="B68" s="56"/>
      <c r="C68" s="60"/>
      <c r="D68" s="61"/>
      <c r="E68" s="60"/>
      <c r="F68" s="60"/>
      <c r="G68" s="59"/>
      <c r="H68" s="56"/>
      <c r="I68" s="56"/>
      <c r="J68" s="56"/>
      <c r="K68" s="56"/>
      <c r="L68" s="58"/>
      <c r="M68" s="57"/>
      <c r="N68" s="56"/>
    </row>
    <row r="69" spans="1:14" ht="12.75" customHeight="1" x14ac:dyDescent="0.2">
      <c r="A69" s="62"/>
      <c r="B69" s="56"/>
      <c r="C69" s="60"/>
      <c r="D69" s="61"/>
      <c r="E69" s="60"/>
      <c r="F69" s="60"/>
      <c r="G69" s="59"/>
      <c r="H69" s="56"/>
      <c r="I69" s="56"/>
      <c r="J69" s="56"/>
      <c r="K69" s="56"/>
      <c r="L69" s="58"/>
      <c r="M69" s="57"/>
      <c r="N69" s="56"/>
    </row>
    <row r="70" spans="1:14" ht="12.75" customHeight="1" x14ac:dyDescent="0.2">
      <c r="A70" s="62"/>
      <c r="B70" s="56"/>
      <c r="C70" s="60"/>
      <c r="D70" s="61"/>
      <c r="E70" s="60"/>
      <c r="F70" s="60"/>
      <c r="G70" s="59"/>
      <c r="H70" s="56"/>
      <c r="I70" s="56"/>
      <c r="J70" s="56"/>
      <c r="K70" s="56"/>
      <c r="L70" s="58"/>
      <c r="M70" s="57"/>
      <c r="N70" s="56"/>
    </row>
    <row r="71" spans="1:14" ht="12.75" customHeight="1" x14ac:dyDescent="0.2">
      <c r="A71" s="62"/>
      <c r="B71" s="56"/>
      <c r="C71" s="60"/>
      <c r="D71" s="61"/>
      <c r="E71" s="60"/>
      <c r="F71" s="60"/>
      <c r="G71" s="59"/>
      <c r="H71" s="56"/>
      <c r="I71" s="56"/>
      <c r="J71" s="56"/>
      <c r="K71" s="56"/>
      <c r="L71" s="58"/>
      <c r="M71" s="57"/>
      <c r="N71" s="56"/>
    </row>
    <row r="72" spans="1:14" ht="12.75" customHeight="1" x14ac:dyDescent="0.2">
      <c r="A72" s="62"/>
      <c r="B72" s="56"/>
      <c r="C72" s="60"/>
      <c r="D72" s="61"/>
      <c r="E72" s="60"/>
      <c r="F72" s="60"/>
      <c r="G72" s="59"/>
      <c r="H72" s="56"/>
      <c r="I72" s="56"/>
      <c r="J72" s="56"/>
      <c r="K72" s="56"/>
      <c r="L72" s="58"/>
      <c r="M72" s="57"/>
      <c r="N72" s="56"/>
    </row>
    <row r="73" spans="1:14" ht="12.75" customHeight="1" x14ac:dyDescent="0.2">
      <c r="A73" s="62"/>
      <c r="B73" s="56"/>
      <c r="C73" s="60"/>
      <c r="D73" s="61"/>
      <c r="E73" s="60"/>
      <c r="F73" s="60"/>
      <c r="G73" s="59"/>
      <c r="H73" s="56"/>
      <c r="I73" s="56"/>
      <c r="J73" s="56"/>
      <c r="K73" s="56"/>
      <c r="L73" s="58"/>
      <c r="M73" s="57"/>
      <c r="N73" s="56"/>
    </row>
    <row r="74" spans="1:14" ht="12.75" customHeight="1" x14ac:dyDescent="0.2">
      <c r="A74" s="62"/>
      <c r="B74" s="56"/>
      <c r="C74" s="60"/>
      <c r="D74" s="61"/>
      <c r="E74" s="60"/>
      <c r="F74" s="60"/>
      <c r="G74" s="59"/>
      <c r="H74" s="56"/>
      <c r="I74" s="56"/>
      <c r="J74" s="56"/>
      <c r="K74" s="56"/>
      <c r="L74" s="58"/>
      <c r="M74" s="57"/>
      <c r="N74" s="56"/>
    </row>
    <row r="75" spans="1:14" ht="12.75" customHeight="1" x14ac:dyDescent="0.2">
      <c r="A75" s="62"/>
      <c r="B75" s="56"/>
      <c r="C75" s="60"/>
      <c r="D75" s="61"/>
      <c r="E75" s="60"/>
      <c r="F75" s="60"/>
      <c r="G75" s="59"/>
      <c r="H75" s="56"/>
      <c r="I75" s="56"/>
      <c r="J75" s="56"/>
      <c r="K75" s="56"/>
      <c r="L75" s="58"/>
      <c r="M75" s="57"/>
      <c r="N75" s="56"/>
    </row>
    <row r="76" spans="1:14" ht="12.75" customHeight="1" x14ac:dyDescent="0.2">
      <c r="A76" s="62"/>
      <c r="B76" s="56"/>
      <c r="C76" s="60"/>
      <c r="D76" s="61"/>
      <c r="E76" s="60"/>
      <c r="F76" s="60"/>
      <c r="G76" s="59"/>
      <c r="H76" s="56"/>
      <c r="I76" s="56"/>
      <c r="J76" s="56"/>
      <c r="K76" s="56"/>
      <c r="L76" s="58"/>
      <c r="M76" s="57"/>
      <c r="N76" s="56"/>
    </row>
    <row r="77" spans="1:14" ht="12.75" customHeight="1" x14ac:dyDescent="0.2">
      <c r="A77" s="62"/>
      <c r="B77" s="56"/>
      <c r="C77" s="60"/>
      <c r="D77" s="61"/>
      <c r="E77" s="60"/>
      <c r="F77" s="60"/>
      <c r="G77" s="59"/>
      <c r="H77" s="56"/>
      <c r="I77" s="56"/>
      <c r="J77" s="56"/>
      <c r="K77" s="56"/>
      <c r="L77" s="58"/>
      <c r="M77" s="57"/>
      <c r="N77" s="56"/>
    </row>
    <row r="78" spans="1:14" ht="12.75" customHeight="1" x14ac:dyDescent="0.2">
      <c r="A78" s="62"/>
      <c r="B78" s="56"/>
      <c r="C78" s="60"/>
      <c r="D78" s="61"/>
      <c r="E78" s="60"/>
      <c r="F78" s="60"/>
      <c r="G78" s="59"/>
      <c r="H78" s="56"/>
      <c r="I78" s="56"/>
      <c r="J78" s="56"/>
      <c r="K78" s="56"/>
      <c r="L78" s="58"/>
      <c r="M78" s="57"/>
      <c r="N78" s="56"/>
    </row>
    <row r="79" spans="1:14" ht="12.75" customHeight="1" x14ac:dyDescent="0.2">
      <c r="A79" s="62"/>
      <c r="B79" s="56"/>
      <c r="C79" s="60"/>
      <c r="D79" s="61"/>
      <c r="E79" s="60"/>
      <c r="F79" s="60"/>
      <c r="G79" s="59"/>
      <c r="H79" s="56"/>
      <c r="I79" s="56"/>
      <c r="J79" s="56"/>
      <c r="K79" s="56"/>
      <c r="L79" s="58"/>
      <c r="M79" s="57"/>
      <c r="N79" s="56"/>
    </row>
    <row r="80" spans="1:14" ht="12.75" customHeight="1" x14ac:dyDescent="0.2">
      <c r="A80" s="62"/>
      <c r="B80" s="56"/>
      <c r="C80" s="60"/>
      <c r="D80" s="61"/>
      <c r="E80" s="60"/>
      <c r="F80" s="60"/>
      <c r="G80" s="59"/>
      <c r="H80" s="56"/>
      <c r="I80" s="56"/>
      <c r="J80" s="56"/>
      <c r="K80" s="56"/>
      <c r="L80" s="58"/>
      <c r="M80" s="57"/>
      <c r="N80" s="56"/>
    </row>
    <row r="81" spans="1:14" ht="12.75" customHeight="1" x14ac:dyDescent="0.2">
      <c r="A81" s="62"/>
      <c r="B81" s="56"/>
      <c r="C81" s="60"/>
      <c r="D81" s="61"/>
      <c r="E81" s="60"/>
      <c r="F81" s="60"/>
      <c r="G81" s="59"/>
      <c r="H81" s="56"/>
      <c r="I81" s="56"/>
      <c r="J81" s="56"/>
      <c r="K81" s="56"/>
      <c r="L81" s="58"/>
      <c r="M81" s="57"/>
      <c r="N81" s="56"/>
    </row>
    <row r="82" spans="1:14" ht="12.75" customHeight="1" x14ac:dyDescent="0.2">
      <c r="A82" s="62"/>
      <c r="B82" s="56"/>
      <c r="C82" s="60"/>
      <c r="D82" s="61"/>
      <c r="E82" s="60"/>
      <c r="F82" s="60"/>
      <c r="G82" s="59"/>
      <c r="H82" s="56"/>
      <c r="I82" s="56"/>
      <c r="J82" s="56"/>
      <c r="K82" s="56"/>
      <c r="L82" s="58"/>
      <c r="M82" s="57"/>
      <c r="N82" s="56"/>
    </row>
    <row r="83" spans="1:14" ht="12.75" customHeight="1" x14ac:dyDescent="0.2">
      <c r="A83" s="62"/>
      <c r="B83" s="56"/>
      <c r="C83" s="60"/>
      <c r="D83" s="61"/>
      <c r="E83" s="60"/>
      <c r="F83" s="60"/>
      <c r="G83" s="59"/>
      <c r="H83" s="56"/>
      <c r="I83" s="56"/>
      <c r="J83" s="56"/>
      <c r="K83" s="56"/>
      <c r="L83" s="58"/>
      <c r="M83" s="57"/>
      <c r="N83" s="56"/>
    </row>
    <row r="84" spans="1:14" ht="12.75" customHeight="1" x14ac:dyDescent="0.2">
      <c r="A84" s="62"/>
      <c r="B84" s="56"/>
      <c r="C84" s="60"/>
      <c r="D84" s="61"/>
      <c r="E84" s="60"/>
      <c r="F84" s="60"/>
      <c r="G84" s="59"/>
      <c r="H84" s="56"/>
      <c r="I84" s="56"/>
      <c r="J84" s="56"/>
      <c r="K84" s="56"/>
      <c r="L84" s="58"/>
      <c r="M84" s="57"/>
      <c r="N84" s="56"/>
    </row>
    <row r="85" spans="1:14" ht="12.75" customHeight="1" x14ac:dyDescent="0.2">
      <c r="A85" s="62"/>
      <c r="B85" s="56"/>
      <c r="C85" s="60"/>
      <c r="D85" s="61"/>
      <c r="E85" s="60"/>
      <c r="F85" s="60"/>
      <c r="G85" s="59"/>
      <c r="H85" s="56"/>
      <c r="I85" s="56"/>
      <c r="J85" s="56"/>
      <c r="K85" s="56"/>
      <c r="L85" s="58"/>
      <c r="M85" s="57"/>
      <c r="N85" s="56"/>
    </row>
    <row r="86" spans="1:14" ht="12.75" customHeight="1" x14ac:dyDescent="0.2">
      <c r="A86" s="62"/>
      <c r="B86" s="56"/>
      <c r="C86" s="60"/>
      <c r="D86" s="61"/>
      <c r="E86" s="60"/>
      <c r="F86" s="60"/>
      <c r="G86" s="59"/>
      <c r="H86" s="56"/>
      <c r="I86" s="56"/>
      <c r="J86" s="56"/>
      <c r="K86" s="56"/>
      <c r="L86" s="58"/>
      <c r="M86" s="57"/>
      <c r="N86" s="56"/>
    </row>
    <row r="87" spans="1:14" ht="12.75" customHeight="1" x14ac:dyDescent="0.2">
      <c r="A87" s="62"/>
      <c r="B87" s="56"/>
      <c r="C87" s="60"/>
      <c r="D87" s="61"/>
      <c r="E87" s="60"/>
      <c r="F87" s="60"/>
      <c r="G87" s="59"/>
      <c r="H87" s="56"/>
      <c r="I87" s="56"/>
      <c r="J87" s="56"/>
      <c r="K87" s="56"/>
      <c r="L87" s="58"/>
      <c r="M87" s="57"/>
      <c r="N87" s="56"/>
    </row>
    <row r="88" spans="1:14" ht="12.75" customHeight="1" x14ac:dyDescent="0.2">
      <c r="A88" s="62"/>
      <c r="B88" s="56"/>
      <c r="C88" s="60"/>
      <c r="D88" s="61"/>
      <c r="E88" s="60"/>
      <c r="F88" s="60"/>
      <c r="G88" s="59"/>
      <c r="H88" s="56"/>
      <c r="I88" s="56"/>
      <c r="J88" s="56"/>
      <c r="K88" s="56"/>
      <c r="L88" s="58"/>
      <c r="M88" s="57"/>
      <c r="N88" s="56"/>
    </row>
    <row r="89" spans="1:14" ht="12.75" customHeight="1" x14ac:dyDescent="0.2">
      <c r="A89" s="62"/>
      <c r="B89" s="56"/>
      <c r="C89" s="60"/>
      <c r="D89" s="61"/>
      <c r="E89" s="60"/>
      <c r="F89" s="60"/>
      <c r="G89" s="59"/>
      <c r="H89" s="56"/>
      <c r="I89" s="56"/>
      <c r="J89" s="56"/>
      <c r="K89" s="56"/>
      <c r="L89" s="58"/>
      <c r="M89" s="57"/>
      <c r="N89" s="56"/>
    </row>
    <row r="90" spans="1:14" ht="12.75" customHeight="1" x14ac:dyDescent="0.2">
      <c r="A90" s="62"/>
      <c r="B90" s="56"/>
      <c r="C90" s="60"/>
      <c r="D90" s="61"/>
      <c r="E90" s="60"/>
      <c r="F90" s="60"/>
      <c r="G90" s="59"/>
      <c r="H90" s="56"/>
      <c r="I90" s="56"/>
      <c r="J90" s="56"/>
      <c r="K90" s="56"/>
      <c r="L90" s="58"/>
      <c r="M90" s="57"/>
      <c r="N90" s="56"/>
    </row>
    <row r="91" spans="1:14" ht="12.75" customHeight="1" x14ac:dyDescent="0.2">
      <c r="A91" s="62"/>
      <c r="B91" s="56"/>
      <c r="C91" s="60"/>
      <c r="D91" s="61"/>
      <c r="E91" s="60"/>
      <c r="F91" s="60"/>
      <c r="G91" s="59"/>
      <c r="H91" s="56"/>
      <c r="I91" s="56"/>
      <c r="J91" s="56"/>
      <c r="K91" s="56"/>
      <c r="L91" s="58"/>
      <c r="M91" s="57"/>
      <c r="N91" s="56"/>
    </row>
    <row r="92" spans="1:14" ht="12.75" customHeight="1" x14ac:dyDescent="0.2">
      <c r="A92" s="62"/>
      <c r="B92" s="56"/>
      <c r="C92" s="60"/>
      <c r="D92" s="61"/>
      <c r="E92" s="60"/>
      <c r="F92" s="60"/>
      <c r="G92" s="59"/>
      <c r="H92" s="56"/>
      <c r="I92" s="56"/>
      <c r="J92" s="56"/>
      <c r="K92" s="56"/>
      <c r="L92" s="58"/>
      <c r="M92" s="57"/>
      <c r="N92" s="56"/>
    </row>
    <row r="93" spans="1:14" ht="12.75" customHeight="1" x14ac:dyDescent="0.2">
      <c r="A93" s="62"/>
      <c r="B93" s="56"/>
      <c r="C93" s="60"/>
      <c r="D93" s="61"/>
      <c r="E93" s="60"/>
      <c r="F93" s="60"/>
      <c r="G93" s="59"/>
      <c r="H93" s="56"/>
      <c r="I93" s="56"/>
      <c r="J93" s="56"/>
      <c r="K93" s="56"/>
      <c r="L93" s="58"/>
      <c r="M93" s="57"/>
      <c r="N93" s="56"/>
    </row>
    <row r="94" spans="1:14" ht="12.75" customHeight="1" x14ac:dyDescent="0.2">
      <c r="A94" s="62"/>
      <c r="B94" s="56"/>
      <c r="C94" s="60"/>
      <c r="D94" s="61"/>
      <c r="E94" s="60"/>
      <c r="F94" s="60"/>
      <c r="G94" s="59"/>
      <c r="H94" s="56"/>
      <c r="I94" s="56"/>
      <c r="J94" s="56"/>
      <c r="K94" s="56"/>
      <c r="L94" s="58"/>
      <c r="M94" s="57"/>
      <c r="N94" s="56"/>
    </row>
    <row r="95" spans="1:14" ht="12.75" customHeight="1" x14ac:dyDescent="0.2">
      <c r="A95" s="62"/>
      <c r="B95" s="56"/>
      <c r="C95" s="60"/>
      <c r="D95" s="61"/>
      <c r="E95" s="60"/>
      <c r="F95" s="60"/>
      <c r="G95" s="59"/>
      <c r="H95" s="56"/>
      <c r="I95" s="56"/>
      <c r="J95" s="56"/>
      <c r="K95" s="56"/>
      <c r="L95" s="58"/>
      <c r="M95" s="57"/>
      <c r="N95" s="56"/>
    </row>
    <row r="96" spans="1:14" ht="12.75" customHeight="1" x14ac:dyDescent="0.2">
      <c r="A96" s="62"/>
      <c r="B96" s="56"/>
      <c r="C96" s="60"/>
      <c r="D96" s="61"/>
      <c r="E96" s="60"/>
      <c r="F96" s="60"/>
      <c r="G96" s="59"/>
      <c r="H96" s="56"/>
      <c r="I96" s="56"/>
      <c r="J96" s="56"/>
      <c r="K96" s="56"/>
      <c r="L96" s="58"/>
      <c r="M96" s="57"/>
      <c r="N96" s="56"/>
    </row>
    <row r="97" spans="1:14" ht="12.75" customHeight="1" x14ac:dyDescent="0.2">
      <c r="A97" s="62"/>
      <c r="B97" s="56"/>
      <c r="C97" s="60"/>
      <c r="D97" s="61"/>
      <c r="E97" s="60"/>
      <c r="F97" s="60"/>
      <c r="G97" s="59"/>
      <c r="H97" s="56"/>
      <c r="I97" s="56"/>
      <c r="J97" s="56"/>
      <c r="K97" s="56"/>
      <c r="L97" s="58"/>
      <c r="M97" s="57"/>
      <c r="N97" s="56"/>
    </row>
    <row r="98" spans="1:14" ht="12.75" customHeight="1" x14ac:dyDescent="0.2">
      <c r="A98" s="62"/>
      <c r="B98" s="56"/>
      <c r="C98" s="60"/>
      <c r="D98" s="61"/>
      <c r="E98" s="60"/>
      <c r="F98" s="60"/>
      <c r="G98" s="59"/>
      <c r="H98" s="56"/>
      <c r="I98" s="56"/>
      <c r="J98" s="56"/>
      <c r="K98" s="56"/>
      <c r="L98" s="58"/>
      <c r="M98" s="57"/>
      <c r="N98" s="56"/>
    </row>
    <row r="99" spans="1:14" ht="12.75" customHeight="1" x14ac:dyDescent="0.2">
      <c r="A99" s="62"/>
      <c r="B99" s="56"/>
      <c r="C99" s="60"/>
      <c r="D99" s="61"/>
      <c r="E99" s="60"/>
      <c r="F99" s="60"/>
      <c r="G99" s="59"/>
      <c r="H99" s="56"/>
      <c r="I99" s="56"/>
      <c r="J99" s="56"/>
      <c r="K99" s="56"/>
      <c r="L99" s="58"/>
      <c r="M99" s="57"/>
      <c r="N99" s="56"/>
    </row>
    <row r="100" spans="1:14" ht="12.75" customHeight="1" x14ac:dyDescent="0.2">
      <c r="A100" s="62"/>
      <c r="B100" s="56"/>
      <c r="C100" s="60"/>
      <c r="D100" s="61"/>
      <c r="E100" s="60"/>
      <c r="F100" s="60"/>
      <c r="G100" s="59"/>
      <c r="H100" s="56"/>
      <c r="I100" s="56"/>
      <c r="J100" s="56"/>
      <c r="K100" s="56"/>
      <c r="L100" s="58"/>
      <c r="M100" s="57"/>
      <c r="N100" s="56"/>
    </row>
    <row r="101" spans="1:14" ht="12.75" customHeight="1" x14ac:dyDescent="0.2">
      <c r="A101" s="62"/>
      <c r="B101" s="56"/>
      <c r="C101" s="60"/>
      <c r="D101" s="61"/>
      <c r="E101" s="60"/>
      <c r="F101" s="60"/>
      <c r="G101" s="59"/>
      <c r="H101" s="56"/>
      <c r="I101" s="56"/>
      <c r="J101" s="56"/>
      <c r="K101" s="56"/>
      <c r="L101" s="58"/>
      <c r="M101" s="57"/>
      <c r="N101" s="56"/>
    </row>
    <row r="102" spans="1:14" ht="12.75" customHeight="1" x14ac:dyDescent="0.2">
      <c r="A102" s="62"/>
      <c r="B102" s="56"/>
      <c r="C102" s="60"/>
      <c r="D102" s="61"/>
      <c r="E102" s="60"/>
      <c r="F102" s="60"/>
      <c r="G102" s="59"/>
      <c r="H102" s="56"/>
      <c r="I102" s="56"/>
      <c r="J102" s="56"/>
      <c r="K102" s="56"/>
      <c r="L102" s="58"/>
      <c r="M102" s="57"/>
      <c r="N102" s="56"/>
    </row>
    <row r="103" spans="1:14" ht="12.75" customHeight="1" x14ac:dyDescent="0.2">
      <c r="A103" s="62"/>
      <c r="B103" s="56"/>
      <c r="C103" s="60"/>
      <c r="D103" s="61"/>
      <c r="E103" s="60"/>
      <c r="F103" s="60"/>
      <c r="G103" s="59"/>
      <c r="H103" s="56"/>
      <c r="I103" s="56"/>
      <c r="J103" s="56"/>
      <c r="K103" s="56"/>
      <c r="L103" s="58"/>
      <c r="M103" s="57"/>
      <c r="N103" s="56"/>
    </row>
    <row r="104" spans="1:14" ht="12.75" customHeight="1" x14ac:dyDescent="0.2">
      <c r="A104" s="62"/>
      <c r="B104" s="56"/>
      <c r="C104" s="60"/>
      <c r="D104" s="61"/>
      <c r="E104" s="60"/>
      <c r="F104" s="60"/>
      <c r="G104" s="59"/>
      <c r="H104" s="56"/>
      <c r="I104" s="56"/>
      <c r="J104" s="56"/>
      <c r="K104" s="56"/>
      <c r="L104" s="58"/>
      <c r="M104" s="57"/>
      <c r="N104" s="56"/>
    </row>
    <row r="105" spans="1:14" ht="12.75" customHeight="1" x14ac:dyDescent="0.2">
      <c r="A105" s="62"/>
      <c r="B105" s="56"/>
      <c r="C105" s="60"/>
      <c r="D105" s="61"/>
      <c r="E105" s="60"/>
      <c r="F105" s="60"/>
      <c r="G105" s="59"/>
      <c r="H105" s="56"/>
      <c r="I105" s="56"/>
      <c r="J105" s="56"/>
      <c r="K105" s="56"/>
      <c r="L105" s="58"/>
      <c r="M105" s="57"/>
      <c r="N105" s="56"/>
    </row>
    <row r="106" spans="1:14" ht="12.75" customHeight="1" x14ac:dyDescent="0.2">
      <c r="A106" s="62"/>
      <c r="B106" s="56"/>
      <c r="C106" s="60"/>
      <c r="D106" s="61"/>
      <c r="E106" s="60"/>
      <c r="F106" s="60"/>
      <c r="G106" s="59"/>
      <c r="H106" s="56"/>
      <c r="I106" s="56"/>
      <c r="J106" s="56"/>
      <c r="K106" s="56"/>
      <c r="L106" s="58"/>
      <c r="M106" s="57"/>
      <c r="N106" s="56"/>
    </row>
    <row r="107" spans="1:14" ht="12.75" customHeight="1" x14ac:dyDescent="0.2">
      <c r="A107" s="62"/>
      <c r="B107" s="56"/>
      <c r="C107" s="60"/>
      <c r="D107" s="61"/>
      <c r="E107" s="60"/>
      <c r="F107" s="60"/>
      <c r="G107" s="59"/>
      <c r="H107" s="56"/>
      <c r="I107" s="56"/>
      <c r="J107" s="56"/>
      <c r="K107" s="56"/>
      <c r="L107" s="58"/>
      <c r="M107" s="57"/>
      <c r="N107" s="56"/>
    </row>
    <row r="108" spans="1:14" ht="12.75" customHeight="1" x14ac:dyDescent="0.2">
      <c r="A108" s="62"/>
      <c r="B108" s="56"/>
      <c r="C108" s="60"/>
      <c r="D108" s="61"/>
      <c r="E108" s="60"/>
      <c r="F108" s="60"/>
      <c r="G108" s="59"/>
      <c r="H108" s="56"/>
      <c r="I108" s="56"/>
      <c r="J108" s="56"/>
      <c r="K108" s="56"/>
      <c r="L108" s="58"/>
      <c r="M108" s="57"/>
      <c r="N108" s="56"/>
    </row>
    <row r="109" spans="1:14" ht="12.75" customHeight="1" x14ac:dyDescent="0.2">
      <c r="A109" s="62"/>
      <c r="B109" s="56"/>
      <c r="C109" s="60"/>
      <c r="D109" s="61"/>
      <c r="E109" s="60"/>
      <c r="F109" s="60"/>
      <c r="G109" s="59"/>
      <c r="H109" s="56"/>
      <c r="I109" s="56"/>
      <c r="J109" s="56"/>
      <c r="K109" s="56"/>
      <c r="L109" s="58"/>
      <c r="M109" s="57"/>
      <c r="N109" s="56"/>
    </row>
    <row r="110" spans="1:14" ht="12.75" customHeight="1" x14ac:dyDescent="0.2">
      <c r="A110" s="62"/>
      <c r="B110" s="56"/>
      <c r="C110" s="60"/>
      <c r="D110" s="61"/>
      <c r="E110" s="60"/>
      <c r="F110" s="60"/>
      <c r="G110" s="59"/>
      <c r="H110" s="56"/>
      <c r="I110" s="56"/>
      <c r="J110" s="56"/>
      <c r="K110" s="56"/>
      <c r="L110" s="58"/>
      <c r="M110" s="57"/>
      <c r="N110" s="56"/>
    </row>
    <row r="111" spans="1:14" ht="12.75" customHeight="1" x14ac:dyDescent="0.2">
      <c r="A111" s="62"/>
      <c r="B111" s="56"/>
      <c r="C111" s="60"/>
      <c r="D111" s="61"/>
      <c r="E111" s="60"/>
      <c r="F111" s="60"/>
      <c r="G111" s="59"/>
      <c r="H111" s="56"/>
      <c r="I111" s="56"/>
      <c r="J111" s="56"/>
      <c r="K111" s="56"/>
      <c r="L111" s="58"/>
      <c r="M111" s="57"/>
      <c r="N111" s="56"/>
    </row>
    <row r="112" spans="1:14" ht="12.75" customHeight="1" x14ac:dyDescent="0.2">
      <c r="A112" s="62"/>
      <c r="B112" s="56"/>
      <c r="C112" s="60"/>
      <c r="D112" s="61"/>
      <c r="E112" s="60"/>
      <c r="F112" s="60"/>
      <c r="G112" s="59"/>
      <c r="H112" s="56"/>
      <c r="I112" s="56"/>
      <c r="J112" s="56"/>
      <c r="K112" s="56"/>
      <c r="L112" s="58"/>
      <c r="M112" s="57"/>
      <c r="N112" s="56"/>
    </row>
    <row r="113" spans="1:14" ht="12.75" customHeight="1" x14ac:dyDescent="0.2">
      <c r="A113" s="62"/>
      <c r="B113" s="56"/>
      <c r="C113" s="60"/>
      <c r="D113" s="61"/>
      <c r="E113" s="60"/>
      <c r="F113" s="60"/>
      <c r="G113" s="59"/>
      <c r="H113" s="56"/>
      <c r="I113" s="56"/>
      <c r="J113" s="56"/>
      <c r="K113" s="56"/>
      <c r="L113" s="58"/>
      <c r="M113" s="57"/>
      <c r="N113" s="56"/>
    </row>
    <row r="114" spans="1:14" ht="12.75" customHeight="1" x14ac:dyDescent="0.2">
      <c r="A114" s="62"/>
      <c r="B114" s="56"/>
      <c r="C114" s="60"/>
      <c r="D114" s="61"/>
      <c r="E114" s="60"/>
      <c r="F114" s="60"/>
      <c r="G114" s="59"/>
      <c r="H114" s="56"/>
      <c r="I114" s="56"/>
      <c r="J114" s="56"/>
      <c r="K114" s="56"/>
      <c r="L114" s="58"/>
      <c r="M114" s="57"/>
      <c r="N114" s="56"/>
    </row>
    <row r="115" spans="1:14" ht="12.75" customHeight="1" x14ac:dyDescent="0.2">
      <c r="A115" s="62"/>
      <c r="B115" s="56"/>
      <c r="C115" s="60"/>
      <c r="D115" s="61"/>
      <c r="E115" s="60"/>
      <c r="F115" s="60"/>
      <c r="G115" s="59"/>
      <c r="H115" s="56"/>
      <c r="I115" s="56"/>
      <c r="J115" s="56"/>
      <c r="K115" s="56"/>
      <c r="L115" s="58"/>
      <c r="M115" s="57"/>
      <c r="N115" s="56"/>
    </row>
    <row r="116" spans="1:14" ht="12.75" customHeight="1" x14ac:dyDescent="0.2">
      <c r="A116" s="62"/>
      <c r="B116" s="56"/>
      <c r="C116" s="60"/>
      <c r="D116" s="61"/>
      <c r="E116" s="60"/>
      <c r="F116" s="60"/>
      <c r="G116" s="59"/>
      <c r="H116" s="56"/>
      <c r="I116" s="56"/>
      <c r="J116" s="56"/>
      <c r="K116" s="56"/>
      <c r="L116" s="58"/>
      <c r="M116" s="57"/>
      <c r="N116" s="56"/>
    </row>
    <row r="117" spans="1:14" ht="12.75" customHeight="1" x14ac:dyDescent="0.2">
      <c r="A117" s="62"/>
      <c r="B117" s="56"/>
      <c r="C117" s="60"/>
      <c r="D117" s="61"/>
      <c r="E117" s="60"/>
      <c r="F117" s="60"/>
      <c r="G117" s="59"/>
      <c r="H117" s="56"/>
      <c r="I117" s="56"/>
      <c r="J117" s="56"/>
      <c r="K117" s="56"/>
      <c r="L117" s="58"/>
      <c r="M117" s="57"/>
      <c r="N117" s="56"/>
    </row>
    <row r="118" spans="1:14" ht="12.75" customHeight="1" x14ac:dyDescent="0.2">
      <c r="A118" s="62"/>
      <c r="B118" s="56"/>
      <c r="C118" s="60"/>
      <c r="D118" s="61"/>
      <c r="E118" s="60"/>
      <c r="F118" s="60"/>
      <c r="G118" s="59"/>
      <c r="H118" s="56"/>
      <c r="I118" s="56"/>
      <c r="J118" s="56"/>
      <c r="K118" s="56"/>
      <c r="L118" s="58"/>
      <c r="M118" s="57"/>
      <c r="N118" s="56"/>
    </row>
    <row r="119" spans="1:14" ht="12.75" customHeight="1" x14ac:dyDescent="0.2">
      <c r="A119" s="62"/>
      <c r="B119" s="56"/>
      <c r="C119" s="60"/>
      <c r="D119" s="61"/>
      <c r="E119" s="60"/>
      <c r="F119" s="60"/>
      <c r="G119" s="59"/>
      <c r="H119" s="56"/>
      <c r="I119" s="56"/>
      <c r="J119" s="56"/>
      <c r="K119" s="56"/>
      <c r="L119" s="58"/>
      <c r="M119" s="57"/>
      <c r="N119" s="56"/>
    </row>
    <row r="120" spans="1:14" ht="12.75" customHeight="1" x14ac:dyDescent="0.2">
      <c r="A120" s="62"/>
      <c r="B120" s="56"/>
      <c r="C120" s="60"/>
      <c r="D120" s="61"/>
      <c r="E120" s="60"/>
      <c r="F120" s="60"/>
      <c r="G120" s="59"/>
      <c r="H120" s="56"/>
      <c r="I120" s="56"/>
      <c r="J120" s="56"/>
      <c r="K120" s="56"/>
      <c r="L120" s="58"/>
      <c r="M120" s="57"/>
      <c r="N120" s="56"/>
    </row>
    <row r="121" spans="1:14" ht="12.75" customHeight="1" x14ac:dyDescent="0.2">
      <c r="A121" s="62"/>
      <c r="B121" s="56"/>
      <c r="C121" s="60"/>
      <c r="D121" s="61"/>
      <c r="E121" s="60"/>
      <c r="F121" s="60"/>
      <c r="G121" s="59"/>
      <c r="H121" s="56"/>
      <c r="I121" s="56"/>
      <c r="J121" s="56"/>
      <c r="K121" s="56"/>
      <c r="L121" s="58"/>
      <c r="M121" s="57"/>
      <c r="N121" s="56"/>
    </row>
    <row r="122" spans="1:14" ht="12.75" customHeight="1" x14ac:dyDescent="0.2">
      <c r="A122" s="62"/>
      <c r="B122" s="56"/>
      <c r="C122" s="60"/>
      <c r="D122" s="61"/>
      <c r="E122" s="60"/>
      <c r="F122" s="60"/>
      <c r="G122" s="59"/>
      <c r="H122" s="56"/>
      <c r="I122" s="56"/>
      <c r="J122" s="56"/>
      <c r="K122" s="56"/>
      <c r="L122" s="58"/>
      <c r="M122" s="57"/>
      <c r="N122" s="56"/>
    </row>
    <row r="123" spans="1:14" ht="12.75" customHeight="1" x14ac:dyDescent="0.2">
      <c r="A123" s="62"/>
      <c r="B123" s="56"/>
      <c r="C123" s="60"/>
      <c r="D123" s="61"/>
      <c r="E123" s="60"/>
      <c r="F123" s="60"/>
      <c r="G123" s="59"/>
      <c r="H123" s="56"/>
      <c r="I123" s="56"/>
      <c r="J123" s="56"/>
      <c r="K123" s="56"/>
      <c r="L123" s="58"/>
      <c r="M123" s="57"/>
      <c r="N123" s="56"/>
    </row>
    <row r="124" spans="1:14" ht="12.75" customHeight="1" x14ac:dyDescent="0.2">
      <c r="A124" s="62"/>
      <c r="B124" s="56"/>
      <c r="C124" s="60"/>
      <c r="D124" s="61"/>
      <c r="E124" s="60"/>
      <c r="F124" s="60"/>
      <c r="G124" s="59"/>
      <c r="H124" s="56"/>
      <c r="I124" s="56"/>
      <c r="J124" s="56"/>
      <c r="K124" s="56"/>
      <c r="L124" s="58"/>
      <c r="M124" s="57"/>
      <c r="N124" s="56"/>
    </row>
    <row r="125" spans="1:14" ht="12.75" customHeight="1" x14ac:dyDescent="0.2">
      <c r="A125" s="62"/>
      <c r="B125" s="56"/>
      <c r="C125" s="60"/>
      <c r="D125" s="61"/>
      <c r="E125" s="60"/>
      <c r="F125" s="60"/>
      <c r="G125" s="59"/>
      <c r="H125" s="56"/>
      <c r="I125" s="56"/>
      <c r="J125" s="56"/>
      <c r="K125" s="56"/>
      <c r="L125" s="58"/>
      <c r="M125" s="57"/>
      <c r="N125" s="56"/>
    </row>
    <row r="126" spans="1:14" ht="12.75" customHeight="1" x14ac:dyDescent="0.2">
      <c r="A126" s="62"/>
      <c r="B126" s="56"/>
      <c r="C126" s="60"/>
      <c r="D126" s="61"/>
      <c r="E126" s="60"/>
      <c r="F126" s="60"/>
      <c r="G126" s="59"/>
      <c r="H126" s="56"/>
      <c r="I126" s="56"/>
      <c r="J126" s="56"/>
      <c r="K126" s="56"/>
      <c r="L126" s="58"/>
      <c r="M126" s="57"/>
      <c r="N126" s="56"/>
    </row>
    <row r="127" spans="1:14" ht="12.75" customHeight="1" x14ac:dyDescent="0.2">
      <c r="A127" s="62"/>
      <c r="B127" s="56"/>
      <c r="C127" s="60"/>
      <c r="D127" s="61"/>
      <c r="E127" s="60"/>
      <c r="F127" s="60"/>
      <c r="G127" s="59"/>
      <c r="H127" s="56"/>
      <c r="I127" s="56"/>
      <c r="J127" s="56"/>
      <c r="K127" s="56"/>
      <c r="L127" s="58"/>
      <c r="M127" s="57"/>
      <c r="N127" s="56"/>
    </row>
    <row r="128" spans="1:14" ht="12.75" customHeight="1" x14ac:dyDescent="0.2">
      <c r="A128" s="62"/>
      <c r="B128" s="56"/>
      <c r="C128" s="60"/>
      <c r="D128" s="61"/>
      <c r="E128" s="60"/>
      <c r="F128" s="60"/>
      <c r="G128" s="59"/>
      <c r="H128" s="56"/>
      <c r="I128" s="56"/>
      <c r="J128" s="56"/>
      <c r="K128" s="56"/>
      <c r="L128" s="58"/>
      <c r="M128" s="57"/>
      <c r="N128" s="56"/>
    </row>
    <row r="129" spans="1:14" ht="12.75" customHeight="1" x14ac:dyDescent="0.2">
      <c r="A129" s="62"/>
      <c r="B129" s="56"/>
      <c r="C129" s="60"/>
      <c r="D129" s="61"/>
      <c r="E129" s="60"/>
      <c r="F129" s="60"/>
      <c r="G129" s="59"/>
      <c r="H129" s="56"/>
      <c r="I129" s="56"/>
      <c r="J129" s="56"/>
      <c r="K129" s="56"/>
      <c r="L129" s="58"/>
      <c r="M129" s="57"/>
      <c r="N129" s="56"/>
    </row>
    <row r="130" spans="1:14" ht="12.75" customHeight="1" x14ac:dyDescent="0.2">
      <c r="A130" s="62"/>
      <c r="B130" s="56"/>
      <c r="C130" s="60"/>
      <c r="D130" s="61"/>
      <c r="E130" s="60"/>
      <c r="F130" s="60"/>
      <c r="G130" s="59"/>
      <c r="H130" s="56"/>
      <c r="I130" s="56"/>
      <c r="J130" s="56"/>
      <c r="K130" s="56"/>
      <c r="L130" s="58"/>
      <c r="M130" s="57"/>
      <c r="N130" s="56"/>
    </row>
    <row r="131" spans="1:14" ht="12.75" customHeight="1" x14ac:dyDescent="0.2">
      <c r="A131" s="62"/>
      <c r="B131" s="56"/>
      <c r="C131" s="60"/>
      <c r="D131" s="61"/>
      <c r="E131" s="60"/>
      <c r="F131" s="60"/>
      <c r="G131" s="59"/>
      <c r="H131" s="56"/>
      <c r="I131" s="56"/>
      <c r="J131" s="56"/>
      <c r="K131" s="56"/>
      <c r="L131" s="58"/>
      <c r="M131" s="57"/>
      <c r="N131" s="56"/>
    </row>
    <row r="132" spans="1:14" ht="12.75" customHeight="1" x14ac:dyDescent="0.2">
      <c r="A132" s="62"/>
      <c r="B132" s="56"/>
      <c r="C132" s="60"/>
      <c r="D132" s="61"/>
      <c r="E132" s="60"/>
      <c r="F132" s="60"/>
      <c r="G132" s="59"/>
      <c r="H132" s="56"/>
      <c r="I132" s="56"/>
      <c r="J132" s="56"/>
      <c r="K132" s="56"/>
      <c r="L132" s="58"/>
      <c r="M132" s="57"/>
      <c r="N132" s="56"/>
    </row>
    <row r="133" spans="1:14" ht="12.75" customHeight="1" x14ac:dyDescent="0.2">
      <c r="A133" s="62"/>
      <c r="B133" s="56"/>
      <c r="C133" s="60"/>
      <c r="D133" s="61"/>
      <c r="E133" s="60"/>
      <c r="F133" s="60"/>
      <c r="G133" s="59"/>
      <c r="H133" s="56"/>
      <c r="I133" s="56"/>
      <c r="J133" s="56"/>
      <c r="K133" s="56"/>
      <c r="L133" s="58"/>
      <c r="M133" s="57"/>
      <c r="N133" s="56"/>
    </row>
    <row r="134" spans="1:14" ht="12.75" customHeight="1" x14ac:dyDescent="0.2">
      <c r="A134" s="62"/>
      <c r="B134" s="56"/>
      <c r="C134" s="60"/>
      <c r="D134" s="61"/>
      <c r="E134" s="60"/>
      <c r="F134" s="60"/>
      <c r="G134" s="59"/>
      <c r="H134" s="56"/>
      <c r="I134" s="56"/>
      <c r="J134" s="56"/>
      <c r="K134" s="56"/>
      <c r="L134" s="58"/>
      <c r="M134" s="57"/>
      <c r="N134" s="56"/>
    </row>
    <row r="135" spans="1:14" ht="12.75" customHeight="1" x14ac:dyDescent="0.2">
      <c r="A135" s="62"/>
      <c r="B135" s="56"/>
      <c r="C135" s="60"/>
      <c r="D135" s="61"/>
      <c r="E135" s="60"/>
      <c r="F135" s="60"/>
      <c r="G135" s="59"/>
      <c r="H135" s="56"/>
      <c r="I135" s="56"/>
      <c r="J135" s="56"/>
      <c r="K135" s="56"/>
      <c r="L135" s="58"/>
      <c r="M135" s="57"/>
      <c r="N135" s="56"/>
    </row>
    <row r="136" spans="1:14" ht="12.75" customHeight="1" x14ac:dyDescent="0.2">
      <c r="A136" s="62"/>
      <c r="B136" s="56"/>
      <c r="C136" s="60"/>
      <c r="D136" s="61"/>
      <c r="E136" s="60"/>
      <c r="F136" s="60"/>
      <c r="G136" s="59"/>
      <c r="H136" s="56"/>
      <c r="I136" s="56"/>
      <c r="J136" s="56"/>
      <c r="K136" s="56"/>
      <c r="L136" s="58"/>
      <c r="M136" s="57"/>
      <c r="N136" s="56"/>
    </row>
    <row r="137" spans="1:14" ht="12.75" customHeight="1" x14ac:dyDescent="0.2">
      <c r="A137" s="62"/>
      <c r="B137" s="56"/>
      <c r="C137" s="60"/>
      <c r="D137" s="61"/>
      <c r="E137" s="60"/>
      <c r="F137" s="60"/>
      <c r="G137" s="59"/>
      <c r="H137" s="56"/>
      <c r="I137" s="56"/>
      <c r="J137" s="56"/>
      <c r="K137" s="56"/>
      <c r="L137" s="58"/>
      <c r="M137" s="57"/>
      <c r="N137" s="56"/>
    </row>
    <row r="138" spans="1:14" ht="12.75" customHeight="1" x14ac:dyDescent="0.2">
      <c r="A138" s="62"/>
      <c r="B138" s="56"/>
      <c r="C138" s="60"/>
      <c r="D138" s="61"/>
      <c r="E138" s="60"/>
      <c r="F138" s="60"/>
      <c r="G138" s="59"/>
      <c r="H138" s="56"/>
      <c r="I138" s="56"/>
      <c r="J138" s="56"/>
      <c r="K138" s="56"/>
      <c r="L138" s="58"/>
      <c r="M138" s="57"/>
      <c r="N138" s="56"/>
    </row>
    <row r="139" spans="1:14" ht="12.75" customHeight="1" x14ac:dyDescent="0.2">
      <c r="A139" s="62"/>
      <c r="B139" s="56"/>
      <c r="C139" s="60"/>
      <c r="D139" s="61"/>
      <c r="E139" s="60"/>
      <c r="F139" s="60"/>
      <c r="G139" s="59"/>
      <c r="H139" s="56"/>
      <c r="I139" s="56"/>
      <c r="J139" s="56"/>
      <c r="K139" s="56"/>
      <c r="L139" s="58"/>
      <c r="M139" s="57"/>
      <c r="N139" s="56"/>
    </row>
    <row r="140" spans="1:14" ht="12.75" customHeight="1" x14ac:dyDescent="0.2">
      <c r="A140" s="62"/>
      <c r="B140" s="56"/>
      <c r="C140" s="60"/>
      <c r="D140" s="61"/>
      <c r="E140" s="60"/>
      <c r="F140" s="60"/>
      <c r="G140" s="59"/>
      <c r="H140" s="56"/>
      <c r="I140" s="56"/>
      <c r="J140" s="56"/>
      <c r="K140" s="56"/>
      <c r="L140" s="58"/>
      <c r="M140" s="57"/>
      <c r="N140" s="56"/>
    </row>
    <row r="141" spans="1:14" ht="12.75" customHeight="1" x14ac:dyDescent="0.2">
      <c r="A141" s="62"/>
      <c r="B141" s="56"/>
      <c r="C141" s="60"/>
      <c r="D141" s="61"/>
      <c r="E141" s="60"/>
      <c r="F141" s="60"/>
      <c r="G141" s="59"/>
      <c r="H141" s="56"/>
      <c r="I141" s="56"/>
      <c r="J141" s="56"/>
      <c r="K141" s="56"/>
      <c r="L141" s="58"/>
      <c r="M141" s="57"/>
      <c r="N141" s="56"/>
    </row>
    <row r="142" spans="1:14" ht="12.75" customHeight="1" x14ac:dyDescent="0.2">
      <c r="A142" s="62"/>
      <c r="B142" s="56"/>
      <c r="C142" s="60"/>
      <c r="D142" s="61"/>
      <c r="E142" s="60"/>
      <c r="F142" s="60"/>
      <c r="G142" s="59"/>
      <c r="H142" s="56"/>
      <c r="I142" s="56"/>
      <c r="J142" s="56"/>
      <c r="K142" s="56"/>
      <c r="L142" s="58"/>
      <c r="M142" s="57"/>
      <c r="N142" s="56"/>
    </row>
    <row r="143" spans="1:14" ht="12.75" customHeight="1" x14ac:dyDescent="0.2">
      <c r="A143" s="62"/>
      <c r="B143" s="56"/>
      <c r="C143" s="60"/>
      <c r="D143" s="61"/>
      <c r="E143" s="60"/>
      <c r="F143" s="60"/>
      <c r="G143" s="59"/>
      <c r="H143" s="56"/>
      <c r="I143" s="56"/>
      <c r="J143" s="56"/>
      <c r="K143" s="56"/>
      <c r="L143" s="58"/>
      <c r="M143" s="57"/>
      <c r="N143" s="56"/>
    </row>
    <row r="144" spans="1:14" ht="12.75" customHeight="1" x14ac:dyDescent="0.2">
      <c r="A144" s="62"/>
      <c r="B144" s="56"/>
      <c r="C144" s="60"/>
      <c r="D144" s="61"/>
      <c r="E144" s="60"/>
      <c r="F144" s="60"/>
      <c r="G144" s="59"/>
      <c r="H144" s="56"/>
      <c r="I144" s="56"/>
      <c r="J144" s="56"/>
      <c r="K144" s="56"/>
      <c r="L144" s="58"/>
      <c r="M144" s="57"/>
      <c r="N144" s="56"/>
    </row>
    <row r="145" spans="1:14" ht="12.75" customHeight="1" x14ac:dyDescent="0.2">
      <c r="A145" s="62"/>
      <c r="B145" s="56"/>
      <c r="C145" s="60"/>
      <c r="D145" s="61"/>
      <c r="E145" s="60"/>
      <c r="F145" s="60"/>
      <c r="G145" s="59"/>
      <c r="H145" s="56"/>
      <c r="I145" s="56"/>
      <c r="J145" s="56"/>
      <c r="K145" s="56"/>
      <c r="L145" s="58"/>
      <c r="M145" s="57"/>
      <c r="N145" s="56"/>
    </row>
    <row r="146" spans="1:14" ht="12.75" customHeight="1" x14ac:dyDescent="0.2">
      <c r="A146" s="62"/>
      <c r="B146" s="56"/>
      <c r="C146" s="60"/>
      <c r="D146" s="61"/>
      <c r="E146" s="60"/>
      <c r="F146" s="60"/>
      <c r="G146" s="59"/>
      <c r="H146" s="56"/>
      <c r="I146" s="56"/>
      <c r="J146" s="56"/>
      <c r="K146" s="56"/>
      <c r="L146" s="58"/>
      <c r="M146" s="57"/>
      <c r="N146" s="56"/>
    </row>
    <row r="147" spans="1:14" ht="12.75" customHeight="1" x14ac:dyDescent="0.2">
      <c r="A147" s="62"/>
      <c r="B147" s="56"/>
      <c r="C147" s="60"/>
      <c r="D147" s="61"/>
      <c r="E147" s="60"/>
      <c r="F147" s="60"/>
      <c r="G147" s="59"/>
      <c r="H147" s="56"/>
      <c r="I147" s="56"/>
      <c r="J147" s="56"/>
      <c r="K147" s="56"/>
      <c r="L147" s="58"/>
      <c r="M147" s="57"/>
      <c r="N147" s="56"/>
    </row>
    <row r="148" spans="1:14" ht="12.75" customHeight="1" x14ac:dyDescent="0.2">
      <c r="A148" s="62"/>
      <c r="B148" s="56"/>
      <c r="C148" s="60"/>
      <c r="D148" s="61"/>
      <c r="E148" s="60"/>
      <c r="F148" s="60"/>
      <c r="G148" s="59"/>
      <c r="H148" s="56"/>
      <c r="I148" s="56"/>
      <c r="J148" s="56"/>
      <c r="K148" s="56"/>
      <c r="L148" s="58"/>
      <c r="M148" s="57"/>
      <c r="N148" s="56"/>
    </row>
    <row r="149" spans="1:14" ht="12.75" customHeight="1" x14ac:dyDescent="0.2">
      <c r="A149" s="62"/>
      <c r="B149" s="56"/>
      <c r="C149" s="60"/>
      <c r="D149" s="61"/>
      <c r="E149" s="60"/>
      <c r="F149" s="60"/>
      <c r="G149" s="59"/>
      <c r="H149" s="56"/>
      <c r="I149" s="56"/>
      <c r="J149" s="56"/>
      <c r="K149" s="56"/>
      <c r="L149" s="58"/>
      <c r="M149" s="57"/>
      <c r="N149" s="56"/>
    </row>
    <row r="150" spans="1:14" ht="12.75" customHeight="1" x14ac:dyDescent="0.2">
      <c r="A150" s="62"/>
      <c r="B150" s="56"/>
      <c r="C150" s="60"/>
      <c r="D150" s="61"/>
      <c r="E150" s="60"/>
      <c r="F150" s="60"/>
      <c r="G150" s="59"/>
      <c r="H150" s="56"/>
      <c r="I150" s="56"/>
      <c r="J150" s="56"/>
      <c r="K150" s="56"/>
      <c r="L150" s="58"/>
      <c r="M150" s="57"/>
      <c r="N150" s="56"/>
    </row>
    <row r="151" spans="1:14" ht="12.75" customHeight="1" x14ac:dyDescent="0.2">
      <c r="A151" s="62"/>
      <c r="B151" s="56"/>
      <c r="C151" s="60"/>
      <c r="D151" s="61"/>
      <c r="E151" s="60"/>
      <c r="F151" s="60"/>
      <c r="G151" s="59"/>
      <c r="H151" s="56"/>
      <c r="I151" s="56"/>
      <c r="J151" s="56"/>
      <c r="K151" s="56"/>
      <c r="L151" s="58"/>
      <c r="M151" s="57"/>
      <c r="N151" s="56"/>
    </row>
    <row r="152" spans="1:14" ht="12.75" customHeight="1" x14ac:dyDescent="0.2">
      <c r="A152" s="62"/>
      <c r="B152" s="56"/>
      <c r="C152" s="60"/>
      <c r="D152" s="61"/>
      <c r="E152" s="60"/>
      <c r="F152" s="60"/>
      <c r="G152" s="59"/>
      <c r="H152" s="56"/>
      <c r="I152" s="56"/>
      <c r="J152" s="56"/>
      <c r="K152" s="56"/>
      <c r="L152" s="58"/>
      <c r="M152" s="57"/>
      <c r="N152" s="56"/>
    </row>
    <row r="153" spans="1:14" ht="12.75" customHeight="1" x14ac:dyDescent="0.2">
      <c r="A153" s="62"/>
      <c r="B153" s="56"/>
      <c r="C153" s="60"/>
      <c r="D153" s="61"/>
      <c r="E153" s="60"/>
      <c r="F153" s="60"/>
      <c r="G153" s="59"/>
      <c r="H153" s="56"/>
      <c r="I153" s="56"/>
      <c r="J153" s="56"/>
      <c r="K153" s="56"/>
      <c r="L153" s="58"/>
      <c r="M153" s="57"/>
      <c r="N153" s="56"/>
    </row>
    <row r="154" spans="1:14" ht="12.75" customHeight="1" x14ac:dyDescent="0.2">
      <c r="A154" s="62"/>
      <c r="B154" s="56"/>
      <c r="C154" s="60"/>
      <c r="D154" s="61"/>
      <c r="E154" s="60"/>
      <c r="F154" s="60"/>
      <c r="G154" s="59"/>
      <c r="H154" s="56"/>
      <c r="I154" s="56"/>
      <c r="J154" s="56"/>
      <c r="K154" s="56"/>
      <c r="L154" s="58"/>
      <c r="M154" s="57"/>
      <c r="N154" s="56"/>
    </row>
    <row r="155" spans="1:14" ht="12.75" customHeight="1" x14ac:dyDescent="0.2">
      <c r="A155" s="62"/>
      <c r="B155" s="56"/>
      <c r="C155" s="60"/>
      <c r="D155" s="61"/>
      <c r="E155" s="60"/>
      <c r="F155" s="60"/>
      <c r="G155" s="59"/>
      <c r="H155" s="56"/>
      <c r="I155" s="56"/>
      <c r="J155" s="56"/>
      <c r="K155" s="56"/>
      <c r="L155" s="58"/>
      <c r="M155" s="57"/>
      <c r="N155" s="56"/>
    </row>
    <row r="156" spans="1:14" ht="12.75" customHeight="1" x14ac:dyDescent="0.2">
      <c r="A156" s="62"/>
      <c r="B156" s="56"/>
      <c r="C156" s="60"/>
      <c r="D156" s="61"/>
      <c r="E156" s="60"/>
      <c r="F156" s="60"/>
      <c r="G156" s="59"/>
      <c r="H156" s="56"/>
      <c r="I156" s="56"/>
      <c r="J156" s="56"/>
      <c r="K156" s="56"/>
      <c r="L156" s="58"/>
      <c r="M156" s="57"/>
      <c r="N156" s="56"/>
    </row>
    <row r="157" spans="1:14" ht="12.75" customHeight="1" x14ac:dyDescent="0.2">
      <c r="A157" s="62"/>
      <c r="B157" s="56"/>
      <c r="C157" s="60"/>
      <c r="D157" s="61"/>
      <c r="E157" s="60"/>
      <c r="F157" s="60"/>
      <c r="G157" s="59"/>
      <c r="H157" s="56"/>
      <c r="I157" s="56"/>
      <c r="J157" s="56"/>
      <c r="K157" s="56"/>
      <c r="L157" s="58"/>
      <c r="M157" s="57"/>
      <c r="N157" s="56"/>
    </row>
    <row r="158" spans="1:14" ht="12.75" customHeight="1" x14ac:dyDescent="0.2">
      <c r="A158" s="62"/>
      <c r="B158" s="56"/>
      <c r="C158" s="60"/>
      <c r="D158" s="61"/>
      <c r="E158" s="60"/>
      <c r="F158" s="60"/>
      <c r="G158" s="59"/>
      <c r="H158" s="56"/>
      <c r="I158" s="56"/>
      <c r="J158" s="56"/>
      <c r="K158" s="56"/>
      <c r="L158" s="58"/>
      <c r="M158" s="57"/>
      <c r="N158" s="56"/>
    </row>
    <row r="159" spans="1:14" ht="12.75" customHeight="1" x14ac:dyDescent="0.2">
      <c r="A159" s="62"/>
      <c r="B159" s="56"/>
      <c r="C159" s="60"/>
      <c r="D159" s="61"/>
      <c r="E159" s="60"/>
      <c r="F159" s="60"/>
      <c r="G159" s="59"/>
      <c r="H159" s="56"/>
      <c r="I159" s="56"/>
      <c r="J159" s="56"/>
      <c r="K159" s="56"/>
      <c r="L159" s="58"/>
      <c r="M159" s="57"/>
      <c r="N159" s="56"/>
    </row>
    <row r="160" spans="1:14" ht="12.75" customHeight="1" x14ac:dyDescent="0.2">
      <c r="A160" s="62"/>
      <c r="B160" s="56"/>
      <c r="C160" s="60"/>
      <c r="D160" s="61"/>
      <c r="E160" s="60"/>
      <c r="F160" s="60"/>
      <c r="G160" s="59"/>
      <c r="H160" s="56"/>
      <c r="I160" s="56"/>
      <c r="J160" s="56"/>
      <c r="K160" s="56"/>
      <c r="L160" s="58"/>
      <c r="M160" s="57"/>
      <c r="N160" s="56"/>
    </row>
    <row r="161" spans="1:14" ht="12.75" customHeight="1" x14ac:dyDescent="0.2">
      <c r="A161" s="62"/>
      <c r="B161" s="56"/>
      <c r="C161" s="60"/>
      <c r="D161" s="61"/>
      <c r="E161" s="60"/>
      <c r="F161" s="60"/>
      <c r="G161" s="59"/>
      <c r="H161" s="56"/>
      <c r="I161" s="56"/>
      <c r="J161" s="56"/>
      <c r="K161" s="56"/>
      <c r="L161" s="58"/>
      <c r="M161" s="57"/>
      <c r="N161" s="56"/>
    </row>
    <row r="162" spans="1:14" ht="12.75" customHeight="1" x14ac:dyDescent="0.2">
      <c r="A162" s="62"/>
      <c r="B162" s="56"/>
      <c r="C162" s="60"/>
      <c r="D162" s="61"/>
      <c r="E162" s="60"/>
      <c r="F162" s="60"/>
      <c r="G162" s="59"/>
      <c r="H162" s="56"/>
      <c r="I162" s="56"/>
      <c r="J162" s="56"/>
      <c r="K162" s="56"/>
      <c r="L162" s="58"/>
      <c r="M162" s="57"/>
      <c r="N162" s="56"/>
    </row>
    <row r="163" spans="1:14" ht="12.75" customHeight="1" x14ac:dyDescent="0.2">
      <c r="A163" s="62"/>
      <c r="B163" s="56"/>
      <c r="C163" s="60"/>
      <c r="D163" s="61"/>
      <c r="E163" s="60"/>
      <c r="F163" s="60"/>
      <c r="G163" s="59"/>
      <c r="H163" s="56"/>
      <c r="I163" s="56"/>
      <c r="J163" s="56"/>
      <c r="K163" s="56"/>
      <c r="L163" s="58"/>
      <c r="M163" s="57"/>
      <c r="N163" s="56"/>
    </row>
    <row r="164" spans="1:14" ht="12.75" customHeight="1" x14ac:dyDescent="0.2">
      <c r="A164" s="62"/>
      <c r="B164" s="56"/>
      <c r="C164" s="60"/>
      <c r="D164" s="61"/>
      <c r="E164" s="60"/>
      <c r="F164" s="60"/>
      <c r="G164" s="59"/>
      <c r="H164" s="56"/>
      <c r="I164" s="56"/>
      <c r="J164" s="56"/>
      <c r="K164" s="56"/>
      <c r="L164" s="58"/>
      <c r="M164" s="57"/>
      <c r="N164" s="56"/>
    </row>
    <row r="165" spans="1:14" ht="12.75" customHeight="1" x14ac:dyDescent="0.2">
      <c r="A165" s="62"/>
      <c r="B165" s="56"/>
      <c r="C165" s="60"/>
      <c r="D165" s="61"/>
      <c r="E165" s="60"/>
      <c r="F165" s="60"/>
      <c r="G165" s="59"/>
      <c r="H165" s="56"/>
      <c r="I165" s="56"/>
      <c r="J165" s="56"/>
      <c r="K165" s="56"/>
      <c r="L165" s="58"/>
      <c r="M165" s="57"/>
      <c r="N165" s="56"/>
    </row>
    <row r="166" spans="1:14" ht="12.75" customHeight="1" x14ac:dyDescent="0.2">
      <c r="A166" s="62"/>
      <c r="B166" s="56"/>
      <c r="C166" s="60"/>
      <c r="D166" s="61"/>
      <c r="E166" s="60"/>
      <c r="F166" s="60"/>
      <c r="G166" s="59"/>
      <c r="H166" s="56"/>
      <c r="I166" s="56"/>
      <c r="J166" s="56"/>
      <c r="K166" s="56"/>
      <c r="L166" s="58"/>
      <c r="M166" s="57"/>
      <c r="N166" s="56"/>
    </row>
    <row r="167" spans="1:14" ht="12.75" customHeight="1" x14ac:dyDescent="0.2">
      <c r="A167" s="62"/>
      <c r="B167" s="56"/>
      <c r="C167" s="60"/>
      <c r="D167" s="61"/>
      <c r="E167" s="60"/>
      <c r="F167" s="60"/>
      <c r="G167" s="59"/>
      <c r="H167" s="56"/>
      <c r="I167" s="56"/>
      <c r="J167" s="56"/>
      <c r="K167" s="56"/>
      <c r="L167" s="58"/>
      <c r="M167" s="57"/>
      <c r="N167" s="56"/>
    </row>
    <row r="168" spans="1:14" ht="12.75" customHeight="1" x14ac:dyDescent="0.2">
      <c r="A168" s="62"/>
      <c r="B168" s="56"/>
      <c r="C168" s="60"/>
      <c r="D168" s="61"/>
      <c r="E168" s="60"/>
      <c r="F168" s="60"/>
      <c r="G168" s="59"/>
      <c r="H168" s="56"/>
      <c r="I168" s="56"/>
      <c r="J168" s="56"/>
      <c r="K168" s="56"/>
      <c r="L168" s="58"/>
      <c r="M168" s="57"/>
      <c r="N168" s="56"/>
    </row>
    <row r="169" spans="1:14" ht="12.75" customHeight="1" x14ac:dyDescent="0.2">
      <c r="A169" s="62"/>
      <c r="B169" s="56"/>
      <c r="C169" s="60"/>
      <c r="D169" s="61"/>
      <c r="E169" s="60"/>
      <c r="F169" s="60"/>
      <c r="G169" s="59"/>
      <c r="H169" s="56"/>
      <c r="I169" s="56"/>
      <c r="J169" s="56"/>
      <c r="K169" s="56"/>
      <c r="L169" s="58"/>
      <c r="M169" s="57"/>
      <c r="N169" s="56"/>
    </row>
    <row r="170" spans="1:14" ht="12.75" customHeight="1" x14ac:dyDescent="0.2">
      <c r="A170" s="62"/>
      <c r="B170" s="56"/>
      <c r="C170" s="60"/>
      <c r="D170" s="61"/>
      <c r="E170" s="60"/>
      <c r="F170" s="60"/>
      <c r="G170" s="59"/>
      <c r="H170" s="56"/>
      <c r="I170" s="56"/>
      <c r="J170" s="56"/>
      <c r="K170" s="56"/>
      <c r="L170" s="58"/>
      <c r="M170" s="57"/>
      <c r="N170" s="56"/>
    </row>
    <row r="171" spans="1:14" ht="12.75" customHeight="1" x14ac:dyDescent="0.2">
      <c r="A171" s="62"/>
      <c r="B171" s="56"/>
      <c r="C171" s="60"/>
      <c r="D171" s="61"/>
      <c r="E171" s="60"/>
      <c r="F171" s="60"/>
      <c r="G171" s="59"/>
      <c r="H171" s="56"/>
      <c r="I171" s="56"/>
      <c r="J171" s="56"/>
      <c r="K171" s="56"/>
      <c r="L171" s="58"/>
      <c r="M171" s="57"/>
      <c r="N171" s="56"/>
    </row>
    <row r="172" spans="1:14" ht="12.75" customHeight="1" x14ac:dyDescent="0.2">
      <c r="A172" s="62"/>
      <c r="B172" s="56"/>
      <c r="C172" s="60"/>
      <c r="D172" s="61"/>
      <c r="E172" s="60"/>
      <c r="F172" s="60"/>
      <c r="G172" s="59"/>
      <c r="H172" s="56"/>
      <c r="I172" s="56"/>
      <c r="J172" s="56"/>
      <c r="K172" s="56"/>
      <c r="L172" s="58"/>
      <c r="M172" s="57"/>
      <c r="N172" s="56"/>
    </row>
    <row r="173" spans="1:14" ht="12.75" customHeight="1" x14ac:dyDescent="0.2">
      <c r="A173" s="62"/>
      <c r="B173" s="56"/>
      <c r="C173" s="60"/>
      <c r="D173" s="61"/>
      <c r="E173" s="60"/>
      <c r="F173" s="60"/>
      <c r="G173" s="59"/>
      <c r="H173" s="56"/>
      <c r="I173" s="56"/>
      <c r="J173" s="56"/>
      <c r="K173" s="56"/>
      <c r="L173" s="58"/>
      <c r="M173" s="57"/>
      <c r="N173" s="56"/>
    </row>
    <row r="174" spans="1:14" ht="12.75" customHeight="1" x14ac:dyDescent="0.2">
      <c r="A174" s="62"/>
      <c r="B174" s="56"/>
      <c r="C174" s="60"/>
      <c r="D174" s="61"/>
      <c r="E174" s="60"/>
      <c r="F174" s="60"/>
      <c r="G174" s="59"/>
      <c r="H174" s="56"/>
      <c r="I174" s="56"/>
      <c r="J174" s="56"/>
      <c r="K174" s="56"/>
      <c r="L174" s="58"/>
      <c r="M174" s="57"/>
      <c r="N174" s="56"/>
    </row>
    <row r="175" spans="1:14" ht="12.75" customHeight="1" x14ac:dyDescent="0.2">
      <c r="A175" s="62"/>
      <c r="B175" s="56"/>
      <c r="C175" s="60"/>
      <c r="D175" s="61"/>
      <c r="E175" s="60"/>
      <c r="F175" s="60"/>
      <c r="G175" s="59"/>
      <c r="H175" s="56"/>
      <c r="I175" s="56"/>
      <c r="J175" s="56"/>
      <c r="K175" s="56"/>
      <c r="L175" s="58"/>
      <c r="M175" s="57"/>
      <c r="N175" s="56"/>
    </row>
    <row r="176" spans="1:14" ht="12.75" customHeight="1" x14ac:dyDescent="0.2">
      <c r="A176" s="62"/>
      <c r="B176" s="56"/>
      <c r="C176" s="60"/>
      <c r="D176" s="61"/>
      <c r="E176" s="60"/>
      <c r="F176" s="60"/>
      <c r="G176" s="59"/>
      <c r="H176" s="56"/>
      <c r="I176" s="56"/>
      <c r="J176" s="56"/>
      <c r="K176" s="56"/>
      <c r="L176" s="58"/>
      <c r="M176" s="57"/>
      <c r="N176" s="56"/>
    </row>
    <row r="177" spans="1:14" ht="12.75" customHeight="1" x14ac:dyDescent="0.2">
      <c r="A177" s="62"/>
      <c r="B177" s="56"/>
      <c r="C177" s="60"/>
      <c r="D177" s="61"/>
      <c r="E177" s="60"/>
      <c r="F177" s="60"/>
      <c r="G177" s="59"/>
      <c r="H177" s="56"/>
      <c r="I177" s="56"/>
      <c r="J177" s="56"/>
      <c r="K177" s="56"/>
      <c r="L177" s="58"/>
      <c r="M177" s="57"/>
      <c r="N177" s="56"/>
    </row>
    <row r="178" spans="1:14" ht="12.75" customHeight="1" x14ac:dyDescent="0.2">
      <c r="A178" s="62"/>
      <c r="B178" s="56"/>
      <c r="C178" s="60"/>
      <c r="D178" s="61"/>
      <c r="E178" s="60"/>
      <c r="F178" s="60"/>
      <c r="G178" s="59"/>
      <c r="H178" s="56"/>
      <c r="I178" s="56"/>
      <c r="J178" s="56"/>
      <c r="K178" s="56"/>
      <c r="L178" s="58"/>
      <c r="M178" s="57"/>
      <c r="N178" s="56"/>
    </row>
    <row r="179" spans="1:14" ht="12.75" customHeight="1" x14ac:dyDescent="0.2">
      <c r="A179" s="62"/>
      <c r="B179" s="56"/>
      <c r="C179" s="60"/>
      <c r="D179" s="61"/>
      <c r="E179" s="60"/>
      <c r="F179" s="60"/>
      <c r="G179" s="59"/>
      <c r="H179" s="56"/>
      <c r="I179" s="56"/>
      <c r="J179" s="56"/>
      <c r="K179" s="56"/>
      <c r="L179" s="58"/>
      <c r="M179" s="57"/>
      <c r="N179" s="56"/>
    </row>
    <row r="180" spans="1:14" ht="12.75" customHeight="1" x14ac:dyDescent="0.2">
      <c r="A180" s="62"/>
      <c r="B180" s="56"/>
      <c r="C180" s="60"/>
      <c r="D180" s="61"/>
      <c r="E180" s="60"/>
      <c r="F180" s="60"/>
      <c r="G180" s="59"/>
      <c r="H180" s="56"/>
      <c r="I180" s="56"/>
      <c r="J180" s="56"/>
      <c r="K180" s="56"/>
      <c r="L180" s="58"/>
      <c r="M180" s="57"/>
      <c r="N180" s="56"/>
    </row>
    <row r="181" spans="1:14" ht="12.75" customHeight="1" x14ac:dyDescent="0.2">
      <c r="A181" s="62"/>
      <c r="B181" s="56"/>
      <c r="C181" s="60"/>
      <c r="D181" s="61"/>
      <c r="E181" s="60"/>
      <c r="F181" s="60"/>
      <c r="G181" s="59"/>
      <c r="H181" s="56"/>
      <c r="I181" s="56"/>
      <c r="J181" s="56"/>
      <c r="K181" s="56"/>
      <c r="L181" s="58"/>
      <c r="M181" s="57"/>
      <c r="N181" s="56"/>
    </row>
    <row r="182" spans="1:14" ht="12.75" customHeight="1" x14ac:dyDescent="0.2">
      <c r="A182" s="62"/>
      <c r="B182" s="56"/>
      <c r="C182" s="60"/>
      <c r="D182" s="61"/>
      <c r="E182" s="60"/>
      <c r="F182" s="60"/>
      <c r="G182" s="59"/>
      <c r="H182" s="56"/>
      <c r="I182" s="56"/>
      <c r="J182" s="56"/>
      <c r="K182" s="56"/>
      <c r="L182" s="58"/>
      <c r="M182" s="57"/>
      <c r="N182" s="56"/>
    </row>
    <row r="183" spans="1:14" ht="12.75" customHeight="1" x14ac:dyDescent="0.2">
      <c r="A183" s="62"/>
      <c r="B183" s="56"/>
      <c r="C183" s="60"/>
      <c r="D183" s="61"/>
      <c r="E183" s="60"/>
      <c r="F183" s="60"/>
      <c r="G183" s="59"/>
      <c r="H183" s="56"/>
      <c r="I183" s="56"/>
      <c r="J183" s="56"/>
      <c r="K183" s="56"/>
      <c r="L183" s="58"/>
      <c r="M183" s="57"/>
      <c r="N183" s="56"/>
    </row>
    <row r="184" spans="1:14" ht="12.75" customHeight="1" x14ac:dyDescent="0.2">
      <c r="A184" s="62"/>
      <c r="B184" s="56"/>
      <c r="C184" s="60"/>
      <c r="D184" s="61"/>
      <c r="E184" s="60"/>
      <c r="F184" s="60"/>
      <c r="G184" s="59"/>
      <c r="H184" s="56"/>
      <c r="I184" s="56"/>
      <c r="J184" s="56"/>
      <c r="K184" s="56"/>
      <c r="L184" s="58"/>
      <c r="M184" s="57"/>
      <c r="N184" s="56"/>
    </row>
    <row r="185" spans="1:14" ht="12.75" customHeight="1" x14ac:dyDescent="0.2">
      <c r="A185" s="62"/>
      <c r="B185" s="56"/>
      <c r="C185" s="60"/>
      <c r="D185" s="61"/>
      <c r="E185" s="60"/>
      <c r="F185" s="60"/>
      <c r="G185" s="59"/>
      <c r="H185" s="56"/>
      <c r="I185" s="56"/>
      <c r="J185" s="56"/>
      <c r="K185" s="56"/>
      <c r="L185" s="58"/>
      <c r="M185" s="57"/>
      <c r="N185" s="56"/>
    </row>
    <row r="186" spans="1:14" ht="12.75" customHeight="1" x14ac:dyDescent="0.2">
      <c r="A186" s="62"/>
      <c r="B186" s="56"/>
      <c r="C186" s="60"/>
      <c r="D186" s="61"/>
      <c r="E186" s="60"/>
      <c r="F186" s="60"/>
      <c r="G186" s="59"/>
      <c r="H186" s="56"/>
      <c r="I186" s="56"/>
      <c r="J186" s="56"/>
      <c r="K186" s="56"/>
      <c r="L186" s="58"/>
      <c r="M186" s="57"/>
      <c r="N186" s="56"/>
    </row>
    <row r="187" spans="1:14" ht="12.75" customHeight="1" x14ac:dyDescent="0.2">
      <c r="A187" s="62"/>
      <c r="B187" s="56"/>
      <c r="C187" s="60"/>
      <c r="D187" s="61"/>
      <c r="E187" s="60"/>
      <c r="F187" s="60"/>
      <c r="G187" s="59"/>
      <c r="H187" s="56"/>
      <c r="I187" s="56"/>
      <c r="J187" s="56"/>
      <c r="K187" s="56"/>
      <c r="L187" s="58"/>
      <c r="M187" s="57"/>
      <c r="N187" s="56"/>
    </row>
    <row r="188" spans="1:14" ht="12.75" customHeight="1" x14ac:dyDescent="0.2">
      <c r="A188" s="62"/>
      <c r="B188" s="56"/>
      <c r="C188" s="60"/>
      <c r="D188" s="61"/>
      <c r="E188" s="60"/>
      <c r="F188" s="60"/>
      <c r="G188" s="59"/>
      <c r="H188" s="56"/>
      <c r="I188" s="56"/>
      <c r="J188" s="56"/>
      <c r="K188" s="56"/>
      <c r="L188" s="58"/>
      <c r="M188" s="57"/>
      <c r="N188" s="56"/>
    </row>
    <row r="189" spans="1:14" ht="12.75" customHeight="1" x14ac:dyDescent="0.2">
      <c r="A189" s="62"/>
      <c r="B189" s="56"/>
      <c r="C189" s="60"/>
      <c r="D189" s="61"/>
      <c r="E189" s="60"/>
      <c r="F189" s="60"/>
      <c r="G189" s="59"/>
      <c r="H189" s="56"/>
      <c r="I189" s="56"/>
      <c r="J189" s="56"/>
      <c r="K189" s="56"/>
      <c r="L189" s="58"/>
      <c r="M189" s="57"/>
      <c r="N189" s="56"/>
    </row>
    <row r="190" spans="1:14" ht="12.75" customHeight="1" x14ac:dyDescent="0.2">
      <c r="A190" s="62"/>
      <c r="B190" s="56"/>
      <c r="C190" s="60"/>
      <c r="D190" s="61"/>
      <c r="E190" s="60"/>
      <c r="F190" s="60"/>
      <c r="G190" s="59"/>
      <c r="H190" s="56"/>
      <c r="I190" s="56"/>
      <c r="J190" s="56"/>
      <c r="K190" s="56"/>
      <c r="L190" s="58"/>
      <c r="M190" s="57"/>
      <c r="N190" s="56"/>
    </row>
    <row r="191" spans="1:14" ht="12.75" customHeight="1" x14ac:dyDescent="0.2">
      <c r="A191" s="62"/>
      <c r="B191" s="56"/>
      <c r="C191" s="60"/>
      <c r="D191" s="61"/>
      <c r="E191" s="60"/>
      <c r="F191" s="60"/>
      <c r="G191" s="59"/>
      <c r="H191" s="56"/>
      <c r="I191" s="56"/>
      <c r="J191" s="56"/>
      <c r="K191" s="56"/>
      <c r="L191" s="58"/>
      <c r="M191" s="57"/>
      <c r="N191" s="56"/>
    </row>
    <row r="192" spans="1:14" ht="12.75" customHeight="1" x14ac:dyDescent="0.2">
      <c r="A192" s="62"/>
      <c r="B192" s="56"/>
      <c r="C192" s="60"/>
      <c r="D192" s="61"/>
      <c r="E192" s="60"/>
      <c r="F192" s="60"/>
      <c r="G192" s="59"/>
      <c r="H192" s="56"/>
      <c r="I192" s="56"/>
      <c r="J192" s="56"/>
      <c r="K192" s="56"/>
      <c r="L192" s="58"/>
      <c r="M192" s="57"/>
      <c r="N192" s="56"/>
    </row>
    <row r="193" spans="1:14" ht="12.75" customHeight="1" x14ac:dyDescent="0.2">
      <c r="A193" s="62"/>
      <c r="B193" s="56"/>
      <c r="C193" s="60"/>
      <c r="D193" s="61"/>
      <c r="E193" s="60"/>
      <c r="F193" s="60"/>
      <c r="G193" s="59"/>
      <c r="H193" s="56"/>
      <c r="I193" s="56"/>
      <c r="J193" s="56"/>
      <c r="K193" s="56"/>
      <c r="L193" s="58"/>
      <c r="M193" s="57"/>
      <c r="N193" s="56"/>
    </row>
    <row r="194" spans="1:14" ht="12.75" customHeight="1" x14ac:dyDescent="0.2">
      <c r="A194" s="62"/>
      <c r="B194" s="56"/>
      <c r="C194" s="60"/>
      <c r="D194" s="61"/>
      <c r="E194" s="60"/>
      <c r="F194" s="60"/>
      <c r="G194" s="59"/>
      <c r="H194" s="56"/>
      <c r="I194" s="56"/>
      <c r="J194" s="56"/>
      <c r="K194" s="56"/>
      <c r="L194" s="58"/>
      <c r="M194" s="57"/>
      <c r="N194" s="56"/>
    </row>
    <row r="195" spans="1:14" ht="12.75" customHeight="1" x14ac:dyDescent="0.2">
      <c r="A195" s="62"/>
      <c r="B195" s="56"/>
      <c r="C195" s="60"/>
      <c r="D195" s="61"/>
      <c r="E195" s="60"/>
      <c r="F195" s="60"/>
      <c r="G195" s="59"/>
      <c r="H195" s="56"/>
      <c r="I195" s="56"/>
      <c r="J195" s="56"/>
      <c r="K195" s="56"/>
      <c r="L195" s="58"/>
      <c r="M195" s="57"/>
      <c r="N195" s="56"/>
    </row>
    <row r="196" spans="1:14" ht="12.75" customHeight="1" x14ac:dyDescent="0.2">
      <c r="A196" s="62"/>
      <c r="B196" s="56"/>
      <c r="C196" s="60"/>
      <c r="D196" s="61"/>
      <c r="E196" s="60"/>
      <c r="F196" s="60"/>
      <c r="G196" s="59"/>
      <c r="H196" s="56"/>
      <c r="I196" s="56"/>
      <c r="J196" s="56"/>
      <c r="K196" s="56"/>
      <c r="L196" s="58"/>
      <c r="M196" s="57"/>
      <c r="N196" s="56"/>
    </row>
    <row r="197" spans="1:14" ht="12.75" customHeight="1" x14ac:dyDescent="0.2">
      <c r="A197" s="62"/>
      <c r="B197" s="56"/>
      <c r="C197" s="60"/>
      <c r="D197" s="61"/>
      <c r="E197" s="60"/>
      <c r="F197" s="60"/>
      <c r="G197" s="59"/>
      <c r="H197" s="56"/>
      <c r="I197" s="56"/>
      <c r="J197" s="56"/>
      <c r="K197" s="56"/>
      <c r="L197" s="58"/>
      <c r="M197" s="57"/>
      <c r="N197" s="56"/>
    </row>
    <row r="198" spans="1:14" ht="12.75" customHeight="1" x14ac:dyDescent="0.2">
      <c r="A198" s="62"/>
      <c r="B198" s="56"/>
      <c r="C198" s="60"/>
      <c r="D198" s="61"/>
      <c r="E198" s="60"/>
      <c r="F198" s="60"/>
      <c r="G198" s="59"/>
      <c r="H198" s="56"/>
      <c r="I198" s="56"/>
      <c r="J198" s="56"/>
      <c r="K198" s="56"/>
      <c r="L198" s="58"/>
      <c r="M198" s="57"/>
      <c r="N198" s="56"/>
    </row>
    <row r="199" spans="1:14" ht="12.75" customHeight="1" x14ac:dyDescent="0.2">
      <c r="A199" s="62"/>
      <c r="B199" s="56"/>
      <c r="C199" s="60"/>
      <c r="D199" s="61"/>
      <c r="E199" s="60"/>
      <c r="F199" s="60"/>
      <c r="G199" s="59"/>
      <c r="H199" s="56"/>
      <c r="I199" s="56"/>
      <c r="J199" s="56"/>
      <c r="K199" s="56"/>
      <c r="L199" s="58"/>
      <c r="M199" s="57"/>
      <c r="N199" s="56"/>
    </row>
    <row r="200" spans="1:14" ht="12.75" customHeight="1" x14ac:dyDescent="0.2">
      <c r="A200" s="62"/>
      <c r="B200" s="56"/>
      <c r="C200" s="60"/>
      <c r="D200" s="61"/>
      <c r="E200" s="60"/>
      <c r="F200" s="60"/>
      <c r="G200" s="59"/>
      <c r="H200" s="56"/>
      <c r="I200" s="56"/>
      <c r="J200" s="56"/>
      <c r="K200" s="56"/>
      <c r="L200" s="58"/>
      <c r="M200" s="57"/>
      <c r="N200" s="56"/>
    </row>
    <row r="201" spans="1:14" ht="12.75" customHeight="1" x14ac:dyDescent="0.2">
      <c r="A201" s="62"/>
      <c r="B201" s="56"/>
      <c r="C201" s="60"/>
      <c r="D201" s="61"/>
      <c r="E201" s="60"/>
      <c r="F201" s="60"/>
      <c r="G201" s="59"/>
      <c r="H201" s="56"/>
      <c r="I201" s="56"/>
      <c r="J201" s="56"/>
      <c r="K201" s="56"/>
      <c r="L201" s="58"/>
      <c r="M201" s="57"/>
      <c r="N201" s="56"/>
    </row>
    <row r="202" spans="1:14" ht="12.75" customHeight="1" x14ac:dyDescent="0.2">
      <c r="A202" s="62"/>
      <c r="B202" s="56"/>
      <c r="C202" s="60"/>
      <c r="D202" s="61"/>
      <c r="E202" s="60"/>
      <c r="F202" s="60"/>
      <c r="G202" s="59"/>
      <c r="H202" s="56"/>
      <c r="I202" s="56"/>
      <c r="J202" s="56"/>
      <c r="K202" s="56"/>
      <c r="L202" s="58"/>
      <c r="M202" s="57"/>
      <c r="N202" s="56"/>
    </row>
    <row r="203" spans="1:14" ht="12.75" customHeight="1" x14ac:dyDescent="0.2">
      <c r="A203" s="62"/>
      <c r="B203" s="56"/>
      <c r="C203" s="60"/>
      <c r="D203" s="61"/>
      <c r="E203" s="60"/>
      <c r="F203" s="60"/>
      <c r="G203" s="59"/>
      <c r="H203" s="56"/>
      <c r="I203" s="56"/>
      <c r="J203" s="56"/>
      <c r="K203" s="56"/>
      <c r="L203" s="58"/>
      <c r="M203" s="57"/>
      <c r="N203" s="56"/>
    </row>
    <row r="204" spans="1:14" ht="12.75" customHeight="1" x14ac:dyDescent="0.2">
      <c r="A204" s="62"/>
      <c r="B204" s="56"/>
      <c r="C204" s="60"/>
      <c r="D204" s="61"/>
      <c r="E204" s="60"/>
      <c r="F204" s="60"/>
      <c r="G204" s="59"/>
      <c r="H204" s="56"/>
      <c r="I204" s="56"/>
      <c r="J204" s="56"/>
      <c r="K204" s="56"/>
      <c r="L204" s="58"/>
      <c r="M204" s="57"/>
      <c r="N204" s="56"/>
    </row>
    <row r="205" spans="1:14" ht="12.75" customHeight="1" x14ac:dyDescent="0.2">
      <c r="A205" s="62"/>
      <c r="B205" s="56"/>
      <c r="C205" s="60"/>
      <c r="D205" s="61"/>
      <c r="E205" s="60"/>
      <c r="F205" s="60"/>
      <c r="G205" s="59"/>
      <c r="H205" s="56"/>
      <c r="I205" s="56"/>
      <c r="J205" s="56"/>
      <c r="K205" s="56"/>
      <c r="L205" s="58"/>
      <c r="M205" s="57"/>
      <c r="N205" s="56"/>
    </row>
    <row r="206" spans="1:14" ht="12.75" customHeight="1" x14ac:dyDescent="0.2">
      <c r="A206" s="62"/>
      <c r="B206" s="56"/>
      <c r="C206" s="60"/>
      <c r="D206" s="61"/>
      <c r="E206" s="60"/>
      <c r="F206" s="60"/>
      <c r="G206" s="59"/>
      <c r="H206" s="56"/>
      <c r="I206" s="56"/>
      <c r="J206" s="56"/>
      <c r="K206" s="56"/>
      <c r="L206" s="58"/>
      <c r="M206" s="57"/>
      <c r="N206" s="56"/>
    </row>
    <row r="207" spans="1:14" ht="12.75" customHeight="1" x14ac:dyDescent="0.2">
      <c r="A207" s="62"/>
      <c r="B207" s="56"/>
      <c r="C207" s="60"/>
      <c r="D207" s="61"/>
      <c r="E207" s="60"/>
      <c r="F207" s="60"/>
      <c r="G207" s="59"/>
      <c r="H207" s="56"/>
      <c r="I207" s="56"/>
      <c r="J207" s="56"/>
      <c r="K207" s="56"/>
      <c r="L207" s="58"/>
      <c r="M207" s="57"/>
      <c r="N207" s="56"/>
    </row>
    <row r="208" spans="1:14" ht="12.75" customHeight="1" x14ac:dyDescent="0.2">
      <c r="A208" s="62"/>
      <c r="B208" s="56"/>
      <c r="C208" s="60"/>
      <c r="D208" s="61"/>
      <c r="E208" s="60"/>
      <c r="F208" s="60"/>
      <c r="G208" s="59"/>
      <c r="H208" s="56"/>
      <c r="I208" s="56"/>
      <c r="J208" s="56"/>
      <c r="K208" s="56"/>
      <c r="L208" s="58"/>
      <c r="M208" s="57"/>
      <c r="N208" s="56"/>
    </row>
    <row r="209" spans="1:14" ht="12.75" customHeight="1" x14ac:dyDescent="0.2">
      <c r="A209" s="62"/>
      <c r="B209" s="56"/>
      <c r="C209" s="60"/>
      <c r="D209" s="61"/>
      <c r="E209" s="60"/>
      <c r="F209" s="60"/>
      <c r="G209" s="59"/>
      <c r="H209" s="56"/>
      <c r="I209" s="56"/>
      <c r="J209" s="56"/>
      <c r="K209" s="56"/>
      <c r="L209" s="58"/>
      <c r="M209" s="57"/>
      <c r="N209" s="56"/>
    </row>
    <row r="210" spans="1:14" ht="12.75" customHeight="1" x14ac:dyDescent="0.2">
      <c r="A210" s="62"/>
      <c r="B210" s="56"/>
      <c r="C210" s="60"/>
      <c r="D210" s="61"/>
      <c r="E210" s="60"/>
      <c r="F210" s="60"/>
      <c r="G210" s="59"/>
      <c r="H210" s="56"/>
      <c r="I210" s="56"/>
      <c r="J210" s="56"/>
      <c r="K210" s="56"/>
      <c r="L210" s="58"/>
      <c r="M210" s="57"/>
      <c r="N210" s="56"/>
    </row>
    <row r="211" spans="1:14" ht="12.75" customHeight="1" x14ac:dyDescent="0.2">
      <c r="A211" s="62"/>
      <c r="B211" s="56"/>
      <c r="C211" s="60"/>
      <c r="D211" s="61"/>
      <c r="E211" s="60"/>
      <c r="F211" s="60"/>
      <c r="G211" s="59"/>
      <c r="H211" s="56"/>
      <c r="I211" s="56"/>
      <c r="J211" s="56"/>
      <c r="K211" s="56"/>
      <c r="L211" s="58"/>
      <c r="M211" s="57"/>
      <c r="N211" s="56"/>
    </row>
    <row r="212" spans="1:14" ht="12.75" customHeight="1" x14ac:dyDescent="0.2">
      <c r="A212" s="62"/>
      <c r="B212" s="56"/>
      <c r="C212" s="60"/>
      <c r="D212" s="61"/>
      <c r="E212" s="60"/>
      <c r="F212" s="60"/>
      <c r="G212" s="59"/>
      <c r="H212" s="56"/>
      <c r="I212" s="56"/>
      <c r="J212" s="56"/>
      <c r="K212" s="56"/>
      <c r="L212" s="58"/>
      <c r="M212" s="57"/>
      <c r="N212" s="56"/>
    </row>
    <row r="213" spans="1:14" ht="12.75" customHeight="1" x14ac:dyDescent="0.2">
      <c r="A213" s="62"/>
      <c r="B213" s="56"/>
      <c r="C213" s="60"/>
      <c r="D213" s="61"/>
      <c r="E213" s="60"/>
      <c r="F213" s="60"/>
      <c r="G213" s="59"/>
      <c r="H213" s="56"/>
      <c r="I213" s="56"/>
      <c r="J213" s="56"/>
      <c r="K213" s="56"/>
      <c r="L213" s="58"/>
      <c r="M213" s="57"/>
      <c r="N213" s="56"/>
    </row>
    <row r="214" spans="1:14" ht="12.75" customHeight="1" x14ac:dyDescent="0.2">
      <c r="A214" s="62"/>
      <c r="B214" s="56"/>
      <c r="C214" s="60"/>
      <c r="D214" s="61"/>
      <c r="E214" s="60"/>
      <c r="F214" s="60"/>
      <c r="G214" s="59"/>
      <c r="H214" s="56"/>
      <c r="I214" s="56"/>
      <c r="J214" s="56"/>
      <c r="K214" s="56"/>
      <c r="L214" s="58"/>
      <c r="M214" s="57"/>
      <c r="N214" s="56"/>
    </row>
    <row r="215" spans="1:14" ht="12.75" customHeight="1" x14ac:dyDescent="0.2">
      <c r="A215" s="62"/>
      <c r="B215" s="56"/>
      <c r="C215" s="60"/>
      <c r="D215" s="61"/>
      <c r="E215" s="60"/>
      <c r="F215" s="60"/>
      <c r="G215" s="59"/>
      <c r="H215" s="56"/>
      <c r="I215" s="56"/>
      <c r="J215" s="56"/>
      <c r="K215" s="56"/>
      <c r="L215" s="58"/>
      <c r="M215" s="57"/>
      <c r="N215" s="56"/>
    </row>
    <row r="216" spans="1:14" ht="12.75" customHeight="1" x14ac:dyDescent="0.2">
      <c r="A216" s="62"/>
      <c r="B216" s="56"/>
      <c r="C216" s="60"/>
      <c r="D216" s="61"/>
      <c r="E216" s="60"/>
      <c r="F216" s="60"/>
      <c r="G216" s="59"/>
      <c r="H216" s="56"/>
      <c r="I216" s="56"/>
      <c r="J216" s="56"/>
      <c r="K216" s="56"/>
      <c r="L216" s="58"/>
      <c r="M216" s="57"/>
      <c r="N216" s="56"/>
    </row>
    <row r="217" spans="1:14" ht="12.75" customHeight="1" x14ac:dyDescent="0.2">
      <c r="A217" s="62"/>
      <c r="B217" s="56"/>
      <c r="C217" s="60"/>
      <c r="D217" s="61"/>
      <c r="E217" s="60"/>
      <c r="F217" s="60"/>
      <c r="G217" s="59"/>
      <c r="H217" s="56"/>
      <c r="I217" s="56"/>
      <c r="J217" s="56"/>
      <c r="K217" s="56"/>
      <c r="L217" s="58"/>
      <c r="M217" s="57"/>
      <c r="N217" s="56"/>
    </row>
    <row r="218" spans="1:14" ht="12.75" customHeight="1" x14ac:dyDescent="0.2">
      <c r="A218" s="62"/>
      <c r="B218" s="56"/>
      <c r="C218" s="60"/>
      <c r="D218" s="61"/>
      <c r="E218" s="60"/>
      <c r="F218" s="60"/>
      <c r="G218" s="59"/>
      <c r="H218" s="56"/>
      <c r="I218" s="56"/>
      <c r="J218" s="56"/>
      <c r="K218" s="56"/>
      <c r="L218" s="58"/>
      <c r="M218" s="57"/>
      <c r="N218" s="56"/>
    </row>
    <row r="219" spans="1:14" ht="12.75" customHeight="1" x14ac:dyDescent="0.2">
      <c r="A219" s="62"/>
      <c r="B219" s="56"/>
      <c r="C219" s="60"/>
      <c r="D219" s="61"/>
      <c r="E219" s="60"/>
      <c r="F219" s="60"/>
      <c r="G219" s="59"/>
      <c r="H219" s="56"/>
      <c r="I219" s="56"/>
      <c r="J219" s="56"/>
      <c r="K219" s="56"/>
      <c r="L219" s="58"/>
      <c r="M219" s="57"/>
      <c r="N219" s="56"/>
    </row>
    <row r="220" spans="1:14" ht="12.75" customHeight="1" x14ac:dyDescent="0.2">
      <c r="A220" s="62"/>
      <c r="B220" s="56"/>
      <c r="C220" s="60"/>
      <c r="D220" s="61"/>
      <c r="E220" s="60"/>
      <c r="F220" s="60"/>
      <c r="G220" s="59"/>
      <c r="H220" s="56"/>
      <c r="I220" s="56"/>
      <c r="J220" s="56"/>
      <c r="K220" s="56"/>
      <c r="L220" s="58"/>
      <c r="M220" s="57"/>
      <c r="N220" s="56"/>
    </row>
    <row r="221" spans="1:14" ht="12.75" customHeight="1" x14ac:dyDescent="0.2">
      <c r="A221" s="62"/>
      <c r="B221" s="56"/>
      <c r="C221" s="60"/>
      <c r="D221" s="61"/>
      <c r="E221" s="60"/>
      <c r="F221" s="60"/>
      <c r="G221" s="59"/>
      <c r="H221" s="56"/>
      <c r="I221" s="56"/>
      <c r="J221" s="56"/>
      <c r="K221" s="56"/>
      <c r="L221" s="58"/>
      <c r="M221" s="57"/>
      <c r="N221" s="56"/>
    </row>
    <row r="222" spans="1:14" ht="12.75" customHeight="1" x14ac:dyDescent="0.2">
      <c r="A222" s="62"/>
      <c r="B222" s="56"/>
      <c r="C222" s="60"/>
      <c r="D222" s="61"/>
      <c r="E222" s="60"/>
      <c r="F222" s="60"/>
      <c r="G222" s="59"/>
      <c r="H222" s="56"/>
      <c r="I222" s="56"/>
      <c r="J222" s="56"/>
      <c r="K222" s="56"/>
      <c r="L222" s="58"/>
      <c r="M222" s="57"/>
      <c r="N222" s="56"/>
    </row>
    <row r="223" spans="1:14" ht="12.75" customHeight="1" x14ac:dyDescent="0.2">
      <c r="A223" s="62"/>
      <c r="B223" s="56"/>
      <c r="C223" s="60"/>
      <c r="D223" s="61"/>
      <c r="E223" s="60"/>
      <c r="F223" s="60"/>
      <c r="G223" s="59"/>
      <c r="H223" s="56"/>
      <c r="I223" s="56"/>
      <c r="J223" s="56"/>
      <c r="K223" s="56"/>
      <c r="L223" s="58"/>
      <c r="M223" s="57"/>
      <c r="N223" s="56"/>
    </row>
    <row r="224" spans="1:14" ht="12.75" customHeight="1" x14ac:dyDescent="0.2">
      <c r="A224" s="62"/>
      <c r="B224" s="56"/>
      <c r="C224" s="60"/>
      <c r="D224" s="61"/>
      <c r="E224" s="60"/>
      <c r="F224" s="60"/>
      <c r="G224" s="59"/>
      <c r="H224" s="56"/>
      <c r="I224" s="56"/>
      <c r="J224" s="56"/>
      <c r="K224" s="56"/>
      <c r="L224" s="58"/>
      <c r="M224" s="57"/>
      <c r="N224" s="56"/>
    </row>
    <row r="225" spans="1:14" ht="12.75" customHeight="1" x14ac:dyDescent="0.2">
      <c r="A225" s="62"/>
      <c r="B225" s="56"/>
      <c r="C225" s="60"/>
      <c r="D225" s="61"/>
      <c r="E225" s="60"/>
      <c r="F225" s="60"/>
      <c r="G225" s="59"/>
      <c r="H225" s="56"/>
      <c r="I225" s="56"/>
      <c r="J225" s="56"/>
      <c r="K225" s="56"/>
      <c r="L225" s="58"/>
      <c r="M225" s="57"/>
      <c r="N225" s="56"/>
    </row>
    <row r="226" spans="1:14" ht="12.75" customHeight="1" x14ac:dyDescent="0.2">
      <c r="A226" s="62"/>
      <c r="B226" s="56"/>
      <c r="C226" s="60"/>
      <c r="D226" s="61"/>
      <c r="E226" s="60"/>
      <c r="F226" s="60"/>
      <c r="G226" s="59"/>
      <c r="H226" s="56"/>
      <c r="I226" s="56"/>
      <c r="J226" s="56"/>
      <c r="K226" s="56"/>
      <c r="L226" s="58"/>
      <c r="M226" s="57"/>
      <c r="N226" s="56"/>
    </row>
    <row r="227" spans="1:14" ht="12.75" customHeight="1" x14ac:dyDescent="0.2">
      <c r="A227" s="62"/>
      <c r="B227" s="56"/>
      <c r="C227" s="60"/>
      <c r="D227" s="61"/>
      <c r="E227" s="60"/>
      <c r="F227" s="60"/>
      <c r="G227" s="59"/>
      <c r="H227" s="56"/>
      <c r="I227" s="56"/>
      <c r="J227" s="56"/>
      <c r="K227" s="56"/>
      <c r="L227" s="58"/>
      <c r="M227" s="57"/>
      <c r="N227" s="56"/>
    </row>
    <row r="228" spans="1:14" ht="12.75" customHeight="1" x14ac:dyDescent="0.2">
      <c r="A228" s="62"/>
      <c r="B228" s="56"/>
      <c r="C228" s="60"/>
      <c r="D228" s="61"/>
      <c r="E228" s="60"/>
      <c r="F228" s="60"/>
      <c r="G228" s="59"/>
      <c r="H228" s="56"/>
      <c r="I228" s="56"/>
      <c r="J228" s="56"/>
      <c r="K228" s="56"/>
      <c r="L228" s="58"/>
      <c r="M228" s="57"/>
      <c r="N228" s="56"/>
    </row>
    <row r="229" spans="1:14" ht="12.75" customHeight="1" x14ac:dyDescent="0.2">
      <c r="A229" s="62"/>
      <c r="B229" s="56"/>
      <c r="C229" s="60"/>
      <c r="D229" s="61"/>
      <c r="E229" s="60"/>
      <c r="F229" s="60"/>
      <c r="G229" s="59"/>
      <c r="H229" s="56"/>
      <c r="I229" s="56"/>
      <c r="J229" s="56"/>
      <c r="K229" s="56"/>
      <c r="L229" s="58"/>
      <c r="M229" s="57"/>
      <c r="N229" s="56"/>
    </row>
    <row r="230" spans="1:14" ht="12.75" customHeight="1" x14ac:dyDescent="0.2">
      <c r="A230" s="62"/>
      <c r="B230" s="56"/>
      <c r="C230" s="60"/>
      <c r="D230" s="61"/>
      <c r="E230" s="60"/>
      <c r="F230" s="60"/>
      <c r="G230" s="59"/>
      <c r="H230" s="56"/>
      <c r="I230" s="56"/>
      <c r="J230" s="56"/>
      <c r="K230" s="56"/>
      <c r="L230" s="58"/>
      <c r="M230" s="57"/>
      <c r="N230" s="56"/>
    </row>
    <row r="231" spans="1:14" ht="12.75" customHeight="1" x14ac:dyDescent="0.2">
      <c r="A231" s="62"/>
      <c r="B231" s="56"/>
      <c r="C231" s="60"/>
      <c r="D231" s="61"/>
      <c r="E231" s="60"/>
      <c r="F231" s="60"/>
      <c r="G231" s="59"/>
      <c r="H231" s="56"/>
      <c r="I231" s="56"/>
      <c r="J231" s="56"/>
      <c r="K231" s="56"/>
      <c r="L231" s="58"/>
      <c r="M231" s="57"/>
      <c r="N231" s="56"/>
    </row>
    <row r="232" spans="1:14" ht="12.75" customHeight="1" x14ac:dyDescent="0.2">
      <c r="A232" s="62"/>
      <c r="B232" s="56"/>
      <c r="C232" s="60"/>
      <c r="D232" s="61"/>
      <c r="E232" s="60"/>
      <c r="F232" s="60"/>
      <c r="G232" s="59"/>
      <c r="H232" s="56"/>
      <c r="I232" s="56"/>
      <c r="J232" s="56"/>
      <c r="K232" s="56"/>
      <c r="L232" s="58"/>
      <c r="M232" s="57"/>
      <c r="N232" s="56"/>
    </row>
    <row r="233" spans="1:14" ht="12.75" customHeight="1" x14ac:dyDescent="0.2">
      <c r="A233" s="62"/>
      <c r="B233" s="56"/>
      <c r="C233" s="60"/>
      <c r="D233" s="61"/>
      <c r="E233" s="60"/>
      <c r="F233" s="60"/>
      <c r="G233" s="59"/>
      <c r="H233" s="56"/>
      <c r="I233" s="56"/>
      <c r="J233" s="56"/>
      <c r="K233" s="56"/>
      <c r="L233" s="58"/>
      <c r="M233" s="57"/>
      <c r="N233" s="56"/>
    </row>
    <row r="234" spans="1:14" ht="12.75" customHeight="1" x14ac:dyDescent="0.2">
      <c r="A234" s="62"/>
      <c r="B234" s="56"/>
      <c r="C234" s="60"/>
      <c r="D234" s="61"/>
      <c r="E234" s="60"/>
      <c r="F234" s="60"/>
      <c r="G234" s="59"/>
      <c r="H234" s="56"/>
      <c r="I234" s="56"/>
      <c r="J234" s="56"/>
      <c r="K234" s="56"/>
      <c r="L234" s="58"/>
      <c r="M234" s="57"/>
      <c r="N234" s="56"/>
    </row>
    <row r="235" spans="1:14" ht="12.75" customHeight="1" x14ac:dyDescent="0.2">
      <c r="A235" s="62"/>
      <c r="B235" s="56"/>
      <c r="C235" s="60"/>
      <c r="D235" s="61"/>
      <c r="E235" s="60"/>
      <c r="F235" s="60"/>
      <c r="G235" s="59"/>
      <c r="H235" s="56"/>
      <c r="I235" s="56"/>
      <c r="J235" s="56"/>
      <c r="K235" s="56"/>
      <c r="L235" s="58"/>
      <c r="M235" s="57"/>
      <c r="N235" s="56"/>
    </row>
    <row r="236" spans="1:14" ht="12.75" customHeight="1" x14ac:dyDescent="0.2">
      <c r="A236" s="62"/>
      <c r="B236" s="56"/>
      <c r="C236" s="60"/>
      <c r="D236" s="61"/>
      <c r="E236" s="60"/>
      <c r="F236" s="60"/>
      <c r="G236" s="59"/>
      <c r="H236" s="56"/>
      <c r="I236" s="56"/>
      <c r="J236" s="56"/>
      <c r="K236" s="56"/>
      <c r="L236" s="58"/>
      <c r="M236" s="57"/>
      <c r="N236" s="56"/>
    </row>
    <row r="237" spans="1:14" ht="12.75" customHeight="1" x14ac:dyDescent="0.2">
      <c r="A237" s="62"/>
      <c r="B237" s="56"/>
      <c r="C237" s="60"/>
      <c r="D237" s="61"/>
      <c r="E237" s="60"/>
      <c r="F237" s="60"/>
      <c r="G237" s="59"/>
      <c r="H237" s="56"/>
      <c r="I237" s="56"/>
      <c r="J237" s="56"/>
      <c r="K237" s="56"/>
      <c r="L237" s="58"/>
      <c r="M237" s="57"/>
      <c r="N237" s="56"/>
    </row>
    <row r="238" spans="1:14" ht="12.75" customHeight="1" x14ac:dyDescent="0.2">
      <c r="A238" s="62"/>
      <c r="B238" s="56"/>
      <c r="C238" s="60"/>
      <c r="D238" s="61"/>
      <c r="E238" s="60"/>
      <c r="F238" s="60"/>
      <c r="G238" s="59"/>
      <c r="H238" s="56"/>
      <c r="I238" s="56"/>
      <c r="J238" s="56"/>
      <c r="K238" s="56"/>
      <c r="L238" s="58"/>
      <c r="M238" s="57"/>
      <c r="N238" s="56"/>
    </row>
  </sheetData>
  <autoFilter ref="B5:N238"/>
  <mergeCells count="8">
    <mergeCell ref="Y37:Z37"/>
    <mergeCell ref="AA37:AB37"/>
    <mergeCell ref="AC37:AD37"/>
    <mergeCell ref="U48:W48"/>
    <mergeCell ref="V50:X50"/>
    <mergeCell ref="C6:L6"/>
    <mergeCell ref="U37:V37"/>
    <mergeCell ref="W37:X37"/>
  </mergeCells>
  <pageMargins left="0.23622047244094491" right="0.23622047244094491" top="0.55118110236220474" bottom="0.19685039370078741" header="0.31496062992125984" footer="0.19685039370078741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journal de caisse</vt:lpstr>
      <vt:lpstr>2023</vt:lpstr>
      <vt:lpstr>'2023'!Impression_des_titres</vt:lpstr>
      <vt:lpstr>'journal de caisse'!Impression_des_titres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</dc:creator>
  <cp:lastModifiedBy>Jean-Charles</cp:lastModifiedBy>
  <dcterms:created xsi:type="dcterms:W3CDTF">2023-10-21T15:30:11Z</dcterms:created>
  <dcterms:modified xsi:type="dcterms:W3CDTF">2023-10-21T15:57:18Z</dcterms:modified>
</cp:coreProperties>
</file>