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Feuil1" sheetId="1" r:id="rId1"/>
  </sheets>
  <definedNames>
    <definedName name="A_1">Feuil1!$J$24</definedName>
    <definedName name="A_2">Feuil1!$H$24</definedName>
    <definedName name="A_3">Feuil1!$I$24</definedName>
    <definedName name="A_4">Feuil1!$K$24</definedName>
    <definedName name="BA">Feuil1!$H$12</definedName>
    <definedName name="BD">Feuil1!$J$12</definedName>
    <definedName name="d">Feuil1!$F$5</definedName>
    <definedName name="DA">Feuil1!$I$12</definedName>
    <definedName name="p">Feuil1!$K$12</definedName>
    <definedName name="R_1">Feuil1!$B$5</definedName>
    <definedName name="R_2">Feuil1!$C$5</definedName>
    <definedName name="R_3">Feuil1!$D$5</definedName>
    <definedName name="R_4">Feuil1!$E$5</definedName>
    <definedName name="α">Feuil1!$H$5</definedName>
    <definedName name="β">Feuil1!$I$5</definedName>
    <definedName name="δ">Feuil1!$K$5</definedName>
    <definedName name="φ">Feuil1!$J$5</definedName>
  </definedNames>
  <calcPr calcId="145621"/>
</workbook>
</file>

<file path=xl/calcChain.xml><?xml version="1.0" encoding="utf-8"?>
<calcChain xmlns="http://schemas.openxmlformats.org/spreadsheetml/2006/main">
  <c r="J12" i="1" l="1"/>
  <c r="K5" i="1"/>
  <c r="K7" i="1" s="1"/>
  <c r="J5" i="1"/>
  <c r="J7" i="1" s="1"/>
  <c r="I5" i="1"/>
  <c r="I7" i="1" s="1"/>
  <c r="H5" i="1"/>
  <c r="H7" i="1" s="1"/>
  <c r="H12" i="1" l="1"/>
  <c r="H16" i="1"/>
  <c r="J24" i="1"/>
  <c r="I12" i="1"/>
  <c r="I20" i="1" s="1"/>
  <c r="I16" i="1"/>
  <c r="I24" i="1" l="1"/>
  <c r="K12" i="1"/>
  <c r="K24" i="1" s="1"/>
  <c r="H20" i="1"/>
  <c r="H24" i="1" s="1"/>
  <c r="H28" i="1" l="1"/>
  <c r="D8" i="1" s="1"/>
</calcChain>
</file>

<file path=xl/sharedStrings.xml><?xml version="1.0" encoding="utf-8"?>
<sst xmlns="http://schemas.openxmlformats.org/spreadsheetml/2006/main" count="50" uniqueCount="28">
  <si>
    <t>d</t>
  </si>
  <si>
    <t>R_3</t>
  </si>
  <si>
    <t>R_4</t>
  </si>
  <si>
    <t>R_2</t>
  </si>
  <si>
    <t>R_1</t>
  </si>
  <si>
    <t>(mm)</t>
  </si>
  <si>
    <t>α</t>
  </si>
  <si>
    <t>β</t>
  </si>
  <si>
    <t>φ</t>
  </si>
  <si>
    <t>δ</t>
  </si>
  <si>
    <t>(rad)</t>
  </si>
  <si>
    <t>aire sect. BAO</t>
  </si>
  <si>
    <t>BA</t>
  </si>
  <si>
    <t>( ° )</t>
  </si>
  <si>
    <t>(mm²)</t>
  </si>
  <si>
    <t>aire triangle BAO</t>
  </si>
  <si>
    <t>DA</t>
  </si>
  <si>
    <t>aire sect. DAP</t>
  </si>
  <si>
    <t>aire triangle DAP</t>
  </si>
  <si>
    <t>BD</t>
  </si>
  <si>
    <t>demi périm.ABD</t>
  </si>
  <si>
    <t>A_2</t>
  </si>
  <si>
    <t>A_3</t>
  </si>
  <si>
    <t>A_1</t>
  </si>
  <si>
    <t>A_4</t>
  </si>
  <si>
    <t>mm²</t>
  </si>
  <si>
    <t xml:space="preserve">Aire intersection 2 x BANM : </t>
  </si>
  <si>
    <t>Aire 1/2 intersect. BANM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</si>
</sst>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3" borderId="0" xfId="0" applyNumberForma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29</xdr:row>
      <xdr:rowOff>57150</xdr:rowOff>
    </xdr:from>
    <xdr:to>
      <xdr:col>10</xdr:col>
      <xdr:colOff>1000125</xdr:colOff>
      <xdr:row>80</xdr:row>
      <xdr:rowOff>152400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4752975"/>
          <a:ext cx="6067425" cy="835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2"/>
  <sheetViews>
    <sheetView showGridLines="0" tabSelected="1" workbookViewId="0">
      <selection activeCell="E23" sqref="E23"/>
    </sheetView>
  </sheetViews>
  <sheetFormatPr baseColWidth="10" defaultRowHeight="12.75" x14ac:dyDescent="0.2"/>
  <cols>
    <col min="1" max="1" width="5.5703125" customWidth="1"/>
    <col min="7" max="7" width="5.5703125" customWidth="1"/>
    <col min="8" max="13" width="26" style="1" customWidth="1"/>
    <col min="14" max="14" width="11.42578125" style="1"/>
  </cols>
  <sheetData>
    <row r="3" spans="2:14" x14ac:dyDescent="0.2">
      <c r="B3" s="5" t="s">
        <v>4</v>
      </c>
      <c r="C3" s="5" t="s">
        <v>3</v>
      </c>
      <c r="D3" s="5" t="s">
        <v>1</v>
      </c>
      <c r="E3" s="5" t="s">
        <v>2</v>
      </c>
      <c r="F3" s="5" t="s">
        <v>0</v>
      </c>
      <c r="H3" s="4" t="s">
        <v>6</v>
      </c>
      <c r="I3" s="4" t="s">
        <v>7</v>
      </c>
      <c r="J3" s="4" t="s">
        <v>8</v>
      </c>
      <c r="K3" s="4" t="s">
        <v>9</v>
      </c>
    </row>
    <row r="4" spans="2:14" x14ac:dyDescent="0.2">
      <c r="B4" s="6" t="s">
        <v>5</v>
      </c>
      <c r="C4" s="6" t="s">
        <v>5</v>
      </c>
      <c r="D4" s="6" t="s">
        <v>5</v>
      </c>
      <c r="E4" s="6" t="s">
        <v>5</v>
      </c>
      <c r="F4" s="6" t="s">
        <v>5</v>
      </c>
      <c r="H4" s="5" t="s">
        <v>10</v>
      </c>
      <c r="I4" s="5" t="s">
        <v>10</v>
      </c>
      <c r="J4" s="5" t="s">
        <v>10</v>
      </c>
      <c r="K4" s="5" t="s">
        <v>10</v>
      </c>
    </row>
    <row r="5" spans="2:14" x14ac:dyDescent="0.2">
      <c r="B5" s="7">
        <v>24</v>
      </c>
      <c r="C5" s="7">
        <v>51</v>
      </c>
      <c r="D5" s="7">
        <v>75</v>
      </c>
      <c r="E5" s="7">
        <v>119</v>
      </c>
      <c r="F5" s="7">
        <v>66</v>
      </c>
      <c r="H5" s="8">
        <f>ACOS((R_3^2-R_1^2+d^2)/(2*R_3*d))</f>
        <v>0.31756042929152151</v>
      </c>
      <c r="I5" s="8">
        <f>ACOS((R_3^2-R_2^2+d^2)/(2*R_3*d))</f>
        <v>0.72957981457598409</v>
      </c>
      <c r="J5" s="8">
        <f>ACOS((R_1^2-R_3^2+d^2)/(2*R_1*d))</f>
        <v>1.7913295877157298</v>
      </c>
      <c r="K5" s="8">
        <f>ACOS((R_2^2-R_3^2+d^2)/(2*R_2*d))</f>
        <v>1.3716210674512692</v>
      </c>
    </row>
    <row r="6" spans="2:14" x14ac:dyDescent="0.2">
      <c r="B6" s="1"/>
      <c r="C6" s="1"/>
      <c r="D6" s="1"/>
      <c r="E6" s="1"/>
      <c r="F6" s="1"/>
      <c r="H6" s="5" t="s">
        <v>13</v>
      </c>
      <c r="I6" s="5" t="s">
        <v>13</v>
      </c>
      <c r="J6" s="5" t="s">
        <v>13</v>
      </c>
      <c r="K6" s="5" t="s">
        <v>13</v>
      </c>
    </row>
    <row r="7" spans="2:14" x14ac:dyDescent="0.2">
      <c r="H7" s="8">
        <f>DEGREES(α)</f>
        <v>18.194872338766785</v>
      </c>
      <c r="I7" s="8">
        <f>DEGREES(β)</f>
        <v>41.801844193141072</v>
      </c>
      <c r="J7" s="8">
        <f>DEGREES(φ)</f>
        <v>102.63562509302112</v>
      </c>
      <c r="K7" s="8">
        <f>DEGREES(δ)</f>
        <v>78.588098256186541</v>
      </c>
    </row>
    <row r="8" spans="2:14" x14ac:dyDescent="0.2">
      <c r="C8" s="2" t="s">
        <v>26</v>
      </c>
      <c r="D8" s="3">
        <f>2*H28</f>
        <v>3262.153023142339</v>
      </c>
      <c r="E8" t="s">
        <v>25</v>
      </c>
    </row>
    <row r="10" spans="2:14" x14ac:dyDescent="0.2">
      <c r="H10" s="5" t="s">
        <v>12</v>
      </c>
      <c r="I10" s="5" t="s">
        <v>16</v>
      </c>
      <c r="J10" s="5" t="s">
        <v>19</v>
      </c>
      <c r="K10" s="5" t="s">
        <v>20</v>
      </c>
      <c r="M10"/>
      <c r="N10"/>
    </row>
    <row r="11" spans="2:14" x14ac:dyDescent="0.2">
      <c r="H11" s="6" t="s">
        <v>5</v>
      </c>
      <c r="I11" s="6" t="s">
        <v>5</v>
      </c>
      <c r="J11" s="6" t="s">
        <v>5</v>
      </c>
      <c r="K11" s="6" t="s">
        <v>5</v>
      </c>
      <c r="M11"/>
      <c r="N11"/>
    </row>
    <row r="12" spans="2:14" x14ac:dyDescent="0.2">
      <c r="H12" s="9">
        <f>2*R_3*SIN((β-α)/2)</f>
        <v>30.683340996440723</v>
      </c>
      <c r="I12" s="9">
        <f>2*R_1*SIN((φ-δ)/2)</f>
        <v>9.9992332577549803</v>
      </c>
      <c r="J12" s="9">
        <f>R_2-R_1</f>
        <v>27</v>
      </c>
      <c r="K12" s="9">
        <f>(BA+DA+BD)/2</f>
        <v>33.84128712709785</v>
      </c>
      <c r="M12"/>
      <c r="N12"/>
    </row>
    <row r="13" spans="2:14" x14ac:dyDescent="0.2">
      <c r="M13"/>
      <c r="N13"/>
    </row>
    <row r="14" spans="2:14" x14ac:dyDescent="0.2">
      <c r="H14" s="5" t="s">
        <v>11</v>
      </c>
      <c r="I14" s="5" t="s">
        <v>17</v>
      </c>
      <c r="M14"/>
      <c r="N14"/>
    </row>
    <row r="15" spans="2:14" x14ac:dyDescent="0.2">
      <c r="H15" s="6" t="s">
        <v>14</v>
      </c>
      <c r="I15" s="6" t="s">
        <v>14</v>
      </c>
      <c r="M15"/>
      <c r="N15"/>
    </row>
    <row r="16" spans="2:14" x14ac:dyDescent="0.2">
      <c r="H16" s="9">
        <f>R_3^2*(β-α)/2</f>
        <v>1158.8045211125509</v>
      </c>
      <c r="I16" s="9">
        <f>R_1^2*(φ-δ)/2</f>
        <v>120.87605383616466</v>
      </c>
      <c r="M16"/>
      <c r="N16"/>
    </row>
    <row r="17" spans="8:14" x14ac:dyDescent="0.2">
      <c r="M17"/>
      <c r="N17"/>
    </row>
    <row r="18" spans="8:14" x14ac:dyDescent="0.2">
      <c r="H18" s="5" t="s">
        <v>15</v>
      </c>
      <c r="I18" s="5" t="s">
        <v>18</v>
      </c>
      <c r="M18"/>
      <c r="N18"/>
    </row>
    <row r="19" spans="8:14" x14ac:dyDescent="0.2">
      <c r="H19" s="6" t="s">
        <v>14</v>
      </c>
      <c r="I19" s="6" t="s">
        <v>14</v>
      </c>
      <c r="M19"/>
      <c r="N19"/>
    </row>
    <row r="20" spans="8:14" x14ac:dyDescent="0.2">
      <c r="H20" s="9">
        <f>BA/2*R_3*COS((β-α)/2)</f>
        <v>1126.295252639369</v>
      </c>
      <c r="I20" s="9">
        <f>DA/2*R_1*COS((φ-δ)/2)</f>
        <v>117.35835517979707</v>
      </c>
      <c r="M20"/>
      <c r="N20"/>
    </row>
    <row r="21" spans="8:14" x14ac:dyDescent="0.2">
      <c r="M21"/>
      <c r="N21"/>
    </row>
    <row r="22" spans="8:14" x14ac:dyDescent="0.2">
      <c r="H22" s="5" t="s">
        <v>21</v>
      </c>
      <c r="I22" s="5" t="s">
        <v>22</v>
      </c>
      <c r="J22" s="5" t="s">
        <v>23</v>
      </c>
      <c r="K22" s="5" t="s">
        <v>24</v>
      </c>
      <c r="M22"/>
      <c r="N22"/>
    </row>
    <row r="23" spans="8:14" x14ac:dyDescent="0.2">
      <c r="H23" s="6" t="s">
        <v>14</v>
      </c>
      <c r="I23" s="6" t="s">
        <v>14</v>
      </c>
      <c r="J23" s="6" t="s">
        <v>14</v>
      </c>
      <c r="K23" s="6" t="s">
        <v>14</v>
      </c>
      <c r="M23"/>
      <c r="N23"/>
    </row>
    <row r="24" spans="8:14" x14ac:dyDescent="0.2">
      <c r="H24" s="9">
        <f>H16-H20</f>
        <v>32.509268473181919</v>
      </c>
      <c r="I24" s="9">
        <f>I16-I20</f>
        <v>3.5176986563675854</v>
      </c>
      <c r="J24" s="9">
        <f>(R_2^2-R_1^2)*(PI()-δ)/2</f>
        <v>1792.0962309652555</v>
      </c>
      <c r="K24" s="9">
        <f>SQRT(p*(p-BA)*(p-DA)*(p-BD))</f>
        <v>132.02814957727168</v>
      </c>
      <c r="M24"/>
      <c r="N24"/>
    </row>
    <row r="25" spans="8:14" x14ac:dyDescent="0.2">
      <c r="M25"/>
      <c r="N25"/>
    </row>
    <row r="26" spans="8:14" x14ac:dyDescent="0.2">
      <c r="H26" s="5" t="s">
        <v>27</v>
      </c>
      <c r="M26"/>
      <c r="N26"/>
    </row>
    <row r="27" spans="8:14" x14ac:dyDescent="0.2">
      <c r="H27" s="6" t="s">
        <v>14</v>
      </c>
      <c r="M27"/>
      <c r="N27"/>
    </row>
    <row r="28" spans="8:14" x14ac:dyDescent="0.2">
      <c r="H28" s="9">
        <f>(A_1-A_2+A_3-A_4)</f>
        <v>1631.0765115711695</v>
      </c>
      <c r="M28"/>
      <c r="N28"/>
    </row>
    <row r="29" spans="8:14" x14ac:dyDescent="0.2">
      <c r="M29"/>
      <c r="N29"/>
    </row>
    <row r="30" spans="8:14" x14ac:dyDescent="0.2">
      <c r="M30"/>
      <c r="N30"/>
    </row>
    <row r="31" spans="8:14" x14ac:dyDescent="0.2">
      <c r="M31"/>
      <c r="N31"/>
    </row>
    <row r="32" spans="8:14" x14ac:dyDescent="0.2">
      <c r="N3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17</vt:i4>
      </vt:variant>
    </vt:vector>
  </HeadingPairs>
  <TitlesOfParts>
    <vt:vector size="18" baseType="lpstr">
      <vt:lpstr>Feuil1</vt:lpstr>
      <vt:lpstr>A_1</vt:lpstr>
      <vt:lpstr>A_2</vt:lpstr>
      <vt:lpstr>A_3</vt:lpstr>
      <vt:lpstr>A_4</vt:lpstr>
      <vt:lpstr>BA</vt:lpstr>
      <vt:lpstr>BD</vt:lpstr>
      <vt:lpstr>d</vt:lpstr>
      <vt:lpstr>DA</vt:lpstr>
      <vt:lpstr>p</vt:lpstr>
      <vt:lpstr>R_1</vt:lpstr>
      <vt:lpstr>R_2</vt:lpstr>
      <vt:lpstr>R_3</vt:lpstr>
      <vt:lpstr>R_4</vt:lpstr>
      <vt:lpstr>α</vt:lpstr>
      <vt:lpstr>β</vt:lpstr>
      <vt:lpstr>δ</vt:lpstr>
      <vt:lpstr>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2013-02-13T06:25:06Z</dcterms:created>
  <dcterms:modified xsi:type="dcterms:W3CDTF">2013-02-13T08:36:18Z</dcterms:modified>
</cp:coreProperties>
</file>