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1595" windowHeight="8700"/>
  </bookViews>
  <sheets>
    <sheet name="Calculs" sheetId="1" r:id="rId1"/>
    <sheet name="Calculs manuels" sheetId="2" r:id="rId2"/>
  </sheets>
  <definedNames>
    <definedName name="d">Calculs!$R$6</definedName>
    <definedName name="Hl">Calculs!$E$9</definedName>
    <definedName name="Ht">Calculs!$D$9</definedName>
    <definedName name="k">Calculs!$R$9</definedName>
    <definedName name="Re">Calculs!$B$9</definedName>
    <definedName name="Ri">Calculs!$C$9</definedName>
    <definedName name="x">Calculs!$N$14:$N$84</definedName>
  </definedNames>
  <calcPr calcId="145621"/>
</workbook>
</file>

<file path=xl/calcChain.xml><?xml version="1.0" encoding="utf-8"?>
<calcChain xmlns="http://schemas.openxmlformats.org/spreadsheetml/2006/main">
  <c r="N7" i="1" l="1"/>
  <c r="N8" i="1" s="1"/>
  <c r="R6" i="1"/>
  <c r="O7" i="1" s="1"/>
  <c r="O8" i="1" s="1"/>
  <c r="C28" i="1"/>
  <c r="C30" i="1" s="1"/>
  <c r="N84" i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D28" i="1" l="1"/>
  <c r="D30" i="1" s="1"/>
  <c r="R9" i="1"/>
  <c r="B28" i="1" s="1"/>
  <c r="B30" i="1" s="1"/>
  <c r="O15" i="1" l="1"/>
  <c r="P15" i="1" s="1"/>
  <c r="O17" i="1"/>
  <c r="P17" i="1" s="1"/>
  <c r="O19" i="1"/>
  <c r="P19" i="1" s="1"/>
  <c r="O21" i="1"/>
  <c r="P21" i="1" s="1"/>
  <c r="O23" i="1"/>
  <c r="P23" i="1" s="1"/>
  <c r="O25" i="1"/>
  <c r="P25" i="1" s="1"/>
  <c r="O27" i="1"/>
  <c r="P27" i="1" s="1"/>
  <c r="O29" i="1"/>
  <c r="P29" i="1" s="1"/>
  <c r="O31" i="1"/>
  <c r="P31" i="1" s="1"/>
  <c r="O33" i="1"/>
  <c r="P33" i="1" s="1"/>
  <c r="O35" i="1"/>
  <c r="P35" i="1" s="1"/>
  <c r="O37" i="1"/>
  <c r="P37" i="1" s="1"/>
  <c r="O39" i="1"/>
  <c r="P39" i="1" s="1"/>
  <c r="O41" i="1"/>
  <c r="P41" i="1" s="1"/>
  <c r="O43" i="1"/>
  <c r="P43" i="1" s="1"/>
  <c r="O45" i="1"/>
  <c r="P45" i="1" s="1"/>
  <c r="O47" i="1"/>
  <c r="P47" i="1" s="1"/>
  <c r="O49" i="1"/>
  <c r="P49" i="1" s="1"/>
  <c r="O51" i="1"/>
  <c r="P51" i="1" s="1"/>
  <c r="O53" i="1"/>
  <c r="P53" i="1" s="1"/>
  <c r="O55" i="1"/>
  <c r="P55" i="1" s="1"/>
  <c r="O57" i="1"/>
  <c r="P57" i="1" s="1"/>
  <c r="O59" i="1"/>
  <c r="P59" i="1" s="1"/>
  <c r="O61" i="1"/>
  <c r="P61" i="1" s="1"/>
  <c r="O63" i="1"/>
  <c r="P63" i="1" s="1"/>
  <c r="O65" i="1"/>
  <c r="P65" i="1" s="1"/>
  <c r="O67" i="1"/>
  <c r="P67" i="1" s="1"/>
  <c r="O69" i="1"/>
  <c r="P69" i="1" s="1"/>
  <c r="O71" i="1"/>
  <c r="P71" i="1" s="1"/>
  <c r="O73" i="1"/>
  <c r="P73" i="1" s="1"/>
  <c r="O75" i="1"/>
  <c r="P75" i="1" s="1"/>
  <c r="O77" i="1"/>
  <c r="P77" i="1" s="1"/>
  <c r="O79" i="1"/>
  <c r="P79" i="1" s="1"/>
  <c r="O81" i="1"/>
  <c r="P81" i="1" s="1"/>
  <c r="O83" i="1"/>
  <c r="P83" i="1" s="1"/>
  <c r="O14" i="1"/>
  <c r="P14" i="1" s="1"/>
  <c r="O16" i="1"/>
  <c r="P16" i="1" s="1"/>
  <c r="O18" i="1"/>
  <c r="P18" i="1" s="1"/>
  <c r="O20" i="1"/>
  <c r="P20" i="1" s="1"/>
  <c r="O22" i="1"/>
  <c r="P22" i="1" s="1"/>
  <c r="O24" i="1"/>
  <c r="P24" i="1" s="1"/>
  <c r="O26" i="1"/>
  <c r="P26" i="1" s="1"/>
  <c r="O28" i="1"/>
  <c r="P28" i="1" s="1"/>
  <c r="O30" i="1"/>
  <c r="P30" i="1" s="1"/>
  <c r="O32" i="1"/>
  <c r="P32" i="1" s="1"/>
  <c r="O34" i="1"/>
  <c r="P34" i="1" s="1"/>
  <c r="O36" i="1"/>
  <c r="P36" i="1" s="1"/>
  <c r="O38" i="1"/>
  <c r="P38" i="1" s="1"/>
  <c r="O40" i="1"/>
  <c r="P40" i="1" s="1"/>
  <c r="O42" i="1"/>
  <c r="P42" i="1" s="1"/>
  <c r="O44" i="1"/>
  <c r="P44" i="1" s="1"/>
  <c r="O46" i="1"/>
  <c r="P46" i="1" s="1"/>
  <c r="O48" i="1"/>
  <c r="P48" i="1" s="1"/>
  <c r="O50" i="1"/>
  <c r="P50" i="1" s="1"/>
  <c r="O52" i="1"/>
  <c r="P52" i="1" s="1"/>
  <c r="O54" i="1"/>
  <c r="P54" i="1" s="1"/>
  <c r="O56" i="1"/>
  <c r="P56" i="1" s="1"/>
  <c r="O58" i="1"/>
  <c r="P58" i="1" s="1"/>
  <c r="O60" i="1"/>
  <c r="P60" i="1" s="1"/>
  <c r="O62" i="1"/>
  <c r="P62" i="1" s="1"/>
  <c r="O64" i="1"/>
  <c r="P64" i="1" s="1"/>
  <c r="O66" i="1"/>
  <c r="P66" i="1" s="1"/>
  <c r="O68" i="1"/>
  <c r="P68" i="1" s="1"/>
  <c r="O70" i="1"/>
  <c r="P70" i="1" s="1"/>
  <c r="O72" i="1"/>
  <c r="P72" i="1" s="1"/>
  <c r="O74" i="1"/>
  <c r="P74" i="1" s="1"/>
  <c r="O76" i="1"/>
  <c r="P76" i="1" s="1"/>
  <c r="O78" i="1"/>
  <c r="P78" i="1" s="1"/>
  <c r="O80" i="1"/>
  <c r="P80" i="1" s="1"/>
  <c r="O82" i="1"/>
  <c r="P82" i="1" s="1"/>
  <c r="O84" i="1"/>
  <c r="P84" i="1" s="1"/>
</calcChain>
</file>

<file path=xl/sharedStrings.xml><?xml version="1.0" encoding="utf-8"?>
<sst xmlns="http://schemas.openxmlformats.org/spreadsheetml/2006/main" count="31" uniqueCount="30">
  <si>
    <t>y</t>
  </si>
  <si>
    <t>x</t>
  </si>
  <si>
    <t>Grand rayon</t>
  </si>
  <si>
    <t>Petit rayon</t>
  </si>
  <si>
    <t>k = 2*(R-r)/d</t>
  </si>
  <si>
    <t>d = H/2</t>
  </si>
  <si>
    <r>
      <t>Ap (mm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</si>
  <si>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Ap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</si>
  <si>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Af (mm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</si>
  <si>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Aa (mm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</si>
  <si>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Af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</si>
  <si>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t>Aa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</si>
  <si>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Aire en contact du liquide avec :</t>
  </si>
  <si>
    <t>la périphérie</t>
  </si>
  <si>
    <t>le fond</t>
  </si>
  <si>
    <t>l'air</t>
  </si>
  <si>
    <t>Niveau</t>
  </si>
  <si>
    <t>Forme parabolique</t>
  </si>
  <si>
    <t>Hl (mm)</t>
  </si>
  <si>
    <t>Ht (mm)</t>
  </si>
  <si>
    <t>Re (mm)</t>
  </si>
  <si>
    <t>Ri (mm)</t>
  </si>
  <si>
    <r>
      <t>Haut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tonneau</t>
    </r>
  </si>
  <si>
    <r>
      <t>Haut</t>
    </r>
    <r>
      <rPr>
        <vertAlign val="superscript"/>
        <sz val="10"/>
        <rFont val="Arial"/>
        <family val="2"/>
      </rPr>
      <t>r</t>
    </r>
    <r>
      <rPr>
        <sz val="10"/>
        <rFont val="Arial"/>
        <family val="2"/>
      </rPr>
      <t xml:space="preserve"> liquide</t>
    </r>
  </si>
  <si>
    <t>Entrez vos valeurs dans les cellules jaunes ou bougez les curseurs ( voir feuille "Calculs manuels")</t>
  </si>
  <si>
    <t>Calcul de la surface en contact avec le liquide pour un tonneau debout</t>
  </si>
  <si>
    <t>Attention! Les valeurs ne sont pas limitées ; cela peut produire des dispositions aberrantes..</t>
  </si>
  <si>
    <t>x droit</t>
  </si>
  <si>
    <t>x gauche</t>
  </si>
  <si>
    <t>= rayon liquide en
contact avec l'air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</si>
</sst>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vertAlign val="superscript"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0" fontId="0" fillId="0" borderId="0" xfId="0" quotePrefix="1" applyAlignment="1">
      <alignment horizontal="center" vertical="top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0" fillId="0" borderId="6" xfId="0" quotePrefix="1" applyBorder="1" applyAlignment="1">
      <alignment horizontal="center" vertical="top" wrapText="1"/>
    </xf>
    <xf numFmtId="0" fontId="4" fillId="0" borderId="0" xfId="0" quotePrefix="1" applyFont="1" applyAlignment="1">
      <alignment horizontal="center" vertical="top" wrapText="1"/>
    </xf>
    <xf numFmtId="1" fontId="0" fillId="6" borderId="2" xfId="0" quotePrefix="1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48808391947841E-2"/>
          <c:y val="6.5274151436031339E-2"/>
          <c:w val="0.8669284213402999"/>
          <c:h val="0.82767624020887731"/>
        </c:manualLayout>
      </c:layout>
      <c:scatterChart>
        <c:scatterStyle val="lineMarker"/>
        <c:varyColors val="0"/>
        <c:ser>
          <c:idx val="0"/>
          <c:order val="0"/>
          <c:tx>
            <c:v>Forme droite</c:v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Calculs!$O$14:$O$84</c:f>
              <c:numCache>
                <c:formatCode>0.00</c:formatCode>
                <c:ptCount val="71"/>
                <c:pt idx="0">
                  <c:v>350</c:v>
                </c:pt>
                <c:pt idx="1">
                  <c:v>355.63265306122452</c:v>
                </c:pt>
                <c:pt idx="2">
                  <c:v>361.10204081632651</c:v>
                </c:pt>
                <c:pt idx="3">
                  <c:v>366.40816326530614</c:v>
                </c:pt>
                <c:pt idx="4">
                  <c:v>371.55102040816325</c:v>
                </c:pt>
                <c:pt idx="5">
                  <c:v>376.53061224489795</c:v>
                </c:pt>
                <c:pt idx="6">
                  <c:v>381.34693877551018</c:v>
                </c:pt>
                <c:pt idx="7">
                  <c:v>386</c:v>
                </c:pt>
                <c:pt idx="8">
                  <c:v>390.48979591836735</c:v>
                </c:pt>
                <c:pt idx="9">
                  <c:v>394.81632653061223</c:v>
                </c:pt>
                <c:pt idx="10">
                  <c:v>398.9795918367347</c:v>
                </c:pt>
                <c:pt idx="11">
                  <c:v>402.9795918367347</c:v>
                </c:pt>
                <c:pt idx="12">
                  <c:v>406.81632653061223</c:v>
                </c:pt>
                <c:pt idx="13">
                  <c:v>410.48979591836735</c:v>
                </c:pt>
                <c:pt idx="14">
                  <c:v>414</c:v>
                </c:pt>
                <c:pt idx="15">
                  <c:v>417.34693877551018</c:v>
                </c:pt>
                <c:pt idx="16">
                  <c:v>420.53061224489795</c:v>
                </c:pt>
                <c:pt idx="17">
                  <c:v>423.55102040816325</c:v>
                </c:pt>
                <c:pt idx="18">
                  <c:v>426.40816326530609</c:v>
                </c:pt>
                <c:pt idx="19">
                  <c:v>429.10204081632651</c:v>
                </c:pt>
                <c:pt idx="20">
                  <c:v>431.63265306122446</c:v>
                </c:pt>
                <c:pt idx="21">
                  <c:v>434</c:v>
                </c:pt>
                <c:pt idx="22">
                  <c:v>436.20408163265301</c:v>
                </c:pt>
                <c:pt idx="23">
                  <c:v>438.24489795918362</c:v>
                </c:pt>
                <c:pt idx="24">
                  <c:v>440.12244897959181</c:v>
                </c:pt>
                <c:pt idx="25">
                  <c:v>441.83673469387753</c:v>
                </c:pt>
                <c:pt idx="26">
                  <c:v>443.38775510204084</c:v>
                </c:pt>
                <c:pt idx="27">
                  <c:v>444.77551020408163</c:v>
                </c:pt>
                <c:pt idx="28">
                  <c:v>446</c:v>
                </c:pt>
                <c:pt idx="29">
                  <c:v>447.0612244897959</c:v>
                </c:pt>
                <c:pt idx="30">
                  <c:v>447.9591836734694</c:v>
                </c:pt>
                <c:pt idx="31">
                  <c:v>448.69387755102042</c:v>
                </c:pt>
                <c:pt idx="32">
                  <c:v>449.26530612244898</c:v>
                </c:pt>
                <c:pt idx="33">
                  <c:v>449.67346938775512</c:v>
                </c:pt>
                <c:pt idx="34">
                  <c:v>449.91836734693879</c:v>
                </c:pt>
                <c:pt idx="35">
                  <c:v>450</c:v>
                </c:pt>
                <c:pt idx="36">
                  <c:v>449.91836734693879</c:v>
                </c:pt>
                <c:pt idx="37">
                  <c:v>449.67346938775506</c:v>
                </c:pt>
                <c:pt idx="38">
                  <c:v>449.26530612244898</c:v>
                </c:pt>
                <c:pt idx="39">
                  <c:v>448.69387755102036</c:v>
                </c:pt>
                <c:pt idx="40">
                  <c:v>447.9591836734694</c:v>
                </c:pt>
                <c:pt idx="41">
                  <c:v>447.0612244897959</c:v>
                </c:pt>
                <c:pt idx="42">
                  <c:v>446</c:v>
                </c:pt>
                <c:pt idx="43">
                  <c:v>444.77551020408157</c:v>
                </c:pt>
                <c:pt idx="44">
                  <c:v>443.38775510204079</c:v>
                </c:pt>
                <c:pt idx="45">
                  <c:v>441.83673469387753</c:v>
                </c:pt>
                <c:pt idx="46">
                  <c:v>440.12244897959181</c:v>
                </c:pt>
                <c:pt idx="47">
                  <c:v>438.24489795918362</c:v>
                </c:pt>
                <c:pt idx="48">
                  <c:v>436.20408163265301</c:v>
                </c:pt>
                <c:pt idx="49">
                  <c:v>434</c:v>
                </c:pt>
                <c:pt idx="50">
                  <c:v>431.63265306122446</c:v>
                </c:pt>
                <c:pt idx="51">
                  <c:v>429.10204081632651</c:v>
                </c:pt>
                <c:pt idx="52">
                  <c:v>426.40816326530603</c:v>
                </c:pt>
                <c:pt idx="53">
                  <c:v>423.5510204081632</c:v>
                </c:pt>
                <c:pt idx="54">
                  <c:v>420.5306122448979</c:v>
                </c:pt>
                <c:pt idx="55">
                  <c:v>417.34693877551013</c:v>
                </c:pt>
                <c:pt idx="56">
                  <c:v>413.99999999999989</c:v>
                </c:pt>
                <c:pt idx="57">
                  <c:v>410.48979591836724</c:v>
                </c:pt>
                <c:pt idx="58">
                  <c:v>406.81632653061212</c:v>
                </c:pt>
                <c:pt idx="59">
                  <c:v>402.97959183673453</c:v>
                </c:pt>
                <c:pt idx="60">
                  <c:v>398.97959183673453</c:v>
                </c:pt>
                <c:pt idx="61">
                  <c:v>394.81632653061206</c:v>
                </c:pt>
                <c:pt idx="62">
                  <c:v>390.48979591836718</c:v>
                </c:pt>
                <c:pt idx="63">
                  <c:v>385.99999999999983</c:v>
                </c:pt>
                <c:pt idx="64">
                  <c:v>381.34693877551001</c:v>
                </c:pt>
                <c:pt idx="65">
                  <c:v>376.53061224489772</c:v>
                </c:pt>
                <c:pt idx="66">
                  <c:v>371.55102040816303</c:v>
                </c:pt>
                <c:pt idx="67">
                  <c:v>366.40816326530592</c:v>
                </c:pt>
                <c:pt idx="68">
                  <c:v>361.10204081632628</c:v>
                </c:pt>
                <c:pt idx="69">
                  <c:v>355.63265306122418</c:v>
                </c:pt>
                <c:pt idx="70">
                  <c:v>350</c:v>
                </c:pt>
              </c:numCache>
            </c:numRef>
          </c:xVal>
          <c:yVal>
            <c:numRef>
              <c:f>Calculs!$N$14:$N$84</c:f>
              <c:numCache>
                <c:formatCode>0.00</c:formatCode>
                <c:ptCount val="71"/>
                <c:pt idx="0">
                  <c:v>0</c:v>
                </c:pt>
                <c:pt idx="1">
                  <c:v>11.428571428571429</c:v>
                </c:pt>
                <c:pt idx="2">
                  <c:v>22.857142857142858</c:v>
                </c:pt>
                <c:pt idx="3">
                  <c:v>34.285714285714285</c:v>
                </c:pt>
                <c:pt idx="4">
                  <c:v>45.714285714285715</c:v>
                </c:pt>
                <c:pt idx="5">
                  <c:v>57.142857142857146</c:v>
                </c:pt>
                <c:pt idx="6">
                  <c:v>68.571428571428569</c:v>
                </c:pt>
                <c:pt idx="7">
                  <c:v>80</c:v>
                </c:pt>
                <c:pt idx="8">
                  <c:v>91.428571428571431</c:v>
                </c:pt>
                <c:pt idx="9">
                  <c:v>102.85714285714286</c:v>
                </c:pt>
                <c:pt idx="10">
                  <c:v>114.28571428571429</c:v>
                </c:pt>
                <c:pt idx="11">
                  <c:v>125.71428571428572</c:v>
                </c:pt>
                <c:pt idx="12">
                  <c:v>137.14285714285714</c:v>
                </c:pt>
                <c:pt idx="13">
                  <c:v>148.57142857142856</c:v>
                </c:pt>
                <c:pt idx="14">
                  <c:v>159.99999999999997</c:v>
                </c:pt>
                <c:pt idx="15">
                  <c:v>171.42857142857139</c:v>
                </c:pt>
                <c:pt idx="16">
                  <c:v>182.8571428571428</c:v>
                </c:pt>
                <c:pt idx="17">
                  <c:v>194.28571428571422</c:v>
                </c:pt>
                <c:pt idx="18">
                  <c:v>205.71428571428564</c:v>
                </c:pt>
                <c:pt idx="19">
                  <c:v>217.14285714285705</c:v>
                </c:pt>
                <c:pt idx="20">
                  <c:v>228.57142857142847</c:v>
                </c:pt>
                <c:pt idx="21">
                  <c:v>239.99999999999989</c:v>
                </c:pt>
                <c:pt idx="22">
                  <c:v>251.4285714285713</c:v>
                </c:pt>
                <c:pt idx="23">
                  <c:v>262.85714285714272</c:v>
                </c:pt>
                <c:pt idx="24">
                  <c:v>274.28571428571416</c:v>
                </c:pt>
                <c:pt idx="25">
                  <c:v>285.71428571428561</c:v>
                </c:pt>
                <c:pt idx="26">
                  <c:v>297.14285714285705</c:v>
                </c:pt>
                <c:pt idx="27">
                  <c:v>308.5714285714285</c:v>
                </c:pt>
                <c:pt idx="28">
                  <c:v>319.99999999999994</c:v>
                </c:pt>
                <c:pt idx="29">
                  <c:v>331.42857142857139</c:v>
                </c:pt>
                <c:pt idx="30">
                  <c:v>342.85714285714283</c:v>
                </c:pt>
                <c:pt idx="31">
                  <c:v>354.28571428571428</c:v>
                </c:pt>
                <c:pt idx="32">
                  <c:v>365.71428571428572</c:v>
                </c:pt>
                <c:pt idx="33">
                  <c:v>377.14285714285717</c:v>
                </c:pt>
                <c:pt idx="34">
                  <c:v>388.57142857142861</c:v>
                </c:pt>
                <c:pt idx="35">
                  <c:v>400.00000000000006</c:v>
                </c:pt>
                <c:pt idx="36">
                  <c:v>411.4285714285715</c:v>
                </c:pt>
                <c:pt idx="37">
                  <c:v>422.85714285714295</c:v>
                </c:pt>
                <c:pt idx="38">
                  <c:v>434.28571428571439</c:v>
                </c:pt>
                <c:pt idx="39">
                  <c:v>445.71428571428584</c:v>
                </c:pt>
                <c:pt idx="40">
                  <c:v>457.14285714285728</c:v>
                </c:pt>
                <c:pt idx="41">
                  <c:v>468.57142857142873</c:v>
                </c:pt>
                <c:pt idx="42">
                  <c:v>480.00000000000017</c:v>
                </c:pt>
                <c:pt idx="43">
                  <c:v>491.42857142857162</c:v>
                </c:pt>
                <c:pt idx="44">
                  <c:v>502.85714285714306</c:v>
                </c:pt>
                <c:pt idx="45">
                  <c:v>514.28571428571445</c:v>
                </c:pt>
                <c:pt idx="46">
                  <c:v>525.71428571428589</c:v>
                </c:pt>
                <c:pt idx="47">
                  <c:v>537.14285714285734</c:v>
                </c:pt>
                <c:pt idx="48">
                  <c:v>548.57142857142878</c:v>
                </c:pt>
                <c:pt idx="49">
                  <c:v>560.00000000000023</c:v>
                </c:pt>
                <c:pt idx="50">
                  <c:v>571.42857142857167</c:v>
                </c:pt>
                <c:pt idx="51">
                  <c:v>582.85714285714312</c:v>
                </c:pt>
                <c:pt idx="52">
                  <c:v>594.28571428571456</c:v>
                </c:pt>
                <c:pt idx="53">
                  <c:v>605.71428571428601</c:v>
                </c:pt>
                <c:pt idx="54">
                  <c:v>617.14285714285745</c:v>
                </c:pt>
                <c:pt idx="55">
                  <c:v>628.5714285714289</c:v>
                </c:pt>
                <c:pt idx="56">
                  <c:v>640.00000000000034</c:v>
                </c:pt>
                <c:pt idx="57">
                  <c:v>651.42857142857179</c:v>
                </c:pt>
                <c:pt idx="58">
                  <c:v>662.85714285714323</c:v>
                </c:pt>
                <c:pt idx="59">
                  <c:v>674.28571428571468</c:v>
                </c:pt>
                <c:pt idx="60">
                  <c:v>685.71428571428612</c:v>
                </c:pt>
                <c:pt idx="61">
                  <c:v>697.14285714285757</c:v>
                </c:pt>
                <c:pt idx="62">
                  <c:v>708.57142857142901</c:v>
                </c:pt>
                <c:pt idx="63">
                  <c:v>720.00000000000045</c:v>
                </c:pt>
                <c:pt idx="64">
                  <c:v>731.4285714285719</c:v>
                </c:pt>
                <c:pt idx="65">
                  <c:v>742.85714285714334</c:v>
                </c:pt>
                <c:pt idx="66">
                  <c:v>754.28571428571479</c:v>
                </c:pt>
                <c:pt idx="67">
                  <c:v>765.71428571428623</c:v>
                </c:pt>
                <c:pt idx="68">
                  <c:v>777.14285714285768</c:v>
                </c:pt>
                <c:pt idx="69">
                  <c:v>788.57142857142912</c:v>
                </c:pt>
                <c:pt idx="70">
                  <c:v>800</c:v>
                </c:pt>
              </c:numCache>
            </c:numRef>
          </c:yVal>
          <c:smooth val="0"/>
        </c:ser>
        <c:ser>
          <c:idx val="1"/>
          <c:order val="1"/>
          <c:tx>
            <c:v>Niveau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Calculs!$O$7:$O$8</c:f>
              <c:numCache>
                <c:formatCode>General</c:formatCode>
                <c:ptCount val="2"/>
                <c:pt idx="0">
                  <c:v>393.75</c:v>
                </c:pt>
                <c:pt idx="1">
                  <c:v>-393.75</c:v>
                </c:pt>
              </c:numCache>
            </c:numRef>
          </c:xVal>
          <c:yVal>
            <c:numRef>
              <c:f>Calculs!$N$7:$N$8</c:f>
              <c:numCache>
                <c:formatCode>General</c:formatCode>
                <c:ptCount val="2"/>
                <c:pt idx="0">
                  <c:v>700</c:v>
                </c:pt>
                <c:pt idx="1">
                  <c:v>700</c:v>
                </c:pt>
              </c:numCache>
            </c:numRef>
          </c:yVal>
          <c:smooth val="0"/>
        </c:ser>
        <c:ser>
          <c:idx val="2"/>
          <c:order val="2"/>
          <c:tx>
            <c:v>Forme gauche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Calculs!$P$14:$P$84</c:f>
              <c:numCache>
                <c:formatCode>0.00</c:formatCode>
                <c:ptCount val="71"/>
                <c:pt idx="0">
                  <c:v>-350</c:v>
                </c:pt>
                <c:pt idx="1">
                  <c:v>-355.63265306122452</c:v>
                </c:pt>
                <c:pt idx="2">
                  <c:v>-361.10204081632651</c:v>
                </c:pt>
                <c:pt idx="3">
                  <c:v>-366.40816326530614</c:v>
                </c:pt>
                <c:pt idx="4">
                  <c:v>-371.55102040816325</c:v>
                </c:pt>
                <c:pt idx="5">
                  <c:v>-376.53061224489795</c:v>
                </c:pt>
                <c:pt idx="6">
                  <c:v>-381.34693877551018</c:v>
                </c:pt>
                <c:pt idx="7">
                  <c:v>-386</c:v>
                </c:pt>
                <c:pt idx="8">
                  <c:v>-390.48979591836735</c:v>
                </c:pt>
                <c:pt idx="9">
                  <c:v>-394.81632653061223</c:v>
                </c:pt>
                <c:pt idx="10">
                  <c:v>-398.9795918367347</c:v>
                </c:pt>
                <c:pt idx="11">
                  <c:v>-402.9795918367347</c:v>
                </c:pt>
                <c:pt idx="12">
                  <c:v>-406.81632653061223</c:v>
                </c:pt>
                <c:pt idx="13">
                  <c:v>-410.48979591836735</c:v>
                </c:pt>
                <c:pt idx="14">
                  <c:v>-414</c:v>
                </c:pt>
                <c:pt idx="15">
                  <c:v>-417.34693877551018</c:v>
                </c:pt>
                <c:pt idx="16">
                  <c:v>-420.53061224489795</c:v>
                </c:pt>
                <c:pt idx="17">
                  <c:v>-423.55102040816325</c:v>
                </c:pt>
                <c:pt idx="18">
                  <c:v>-426.40816326530609</c:v>
                </c:pt>
                <c:pt idx="19">
                  <c:v>-429.10204081632651</c:v>
                </c:pt>
                <c:pt idx="20">
                  <c:v>-431.63265306122446</c:v>
                </c:pt>
                <c:pt idx="21">
                  <c:v>-434</c:v>
                </c:pt>
                <c:pt idx="22">
                  <c:v>-436.20408163265301</c:v>
                </c:pt>
                <c:pt idx="23">
                  <c:v>-438.24489795918362</c:v>
                </c:pt>
                <c:pt idx="24">
                  <c:v>-440.12244897959181</c:v>
                </c:pt>
                <c:pt idx="25">
                  <c:v>-441.83673469387753</c:v>
                </c:pt>
                <c:pt idx="26">
                  <c:v>-443.38775510204084</c:v>
                </c:pt>
                <c:pt idx="27">
                  <c:v>-444.77551020408163</c:v>
                </c:pt>
                <c:pt idx="28">
                  <c:v>-446</c:v>
                </c:pt>
                <c:pt idx="29">
                  <c:v>-447.0612244897959</c:v>
                </c:pt>
                <c:pt idx="30">
                  <c:v>-447.9591836734694</c:v>
                </c:pt>
                <c:pt idx="31">
                  <c:v>-448.69387755102042</c:v>
                </c:pt>
                <c:pt idx="32">
                  <c:v>-449.26530612244898</c:v>
                </c:pt>
                <c:pt idx="33">
                  <c:v>-449.67346938775512</c:v>
                </c:pt>
                <c:pt idx="34">
                  <c:v>-449.91836734693879</c:v>
                </c:pt>
                <c:pt idx="35">
                  <c:v>-450</c:v>
                </c:pt>
                <c:pt idx="36">
                  <c:v>-449.91836734693879</c:v>
                </c:pt>
                <c:pt idx="37">
                  <c:v>-449.67346938775506</c:v>
                </c:pt>
                <c:pt idx="38">
                  <c:v>-449.26530612244898</c:v>
                </c:pt>
                <c:pt idx="39">
                  <c:v>-448.69387755102036</c:v>
                </c:pt>
                <c:pt idx="40">
                  <c:v>-447.9591836734694</c:v>
                </c:pt>
                <c:pt idx="41">
                  <c:v>-447.0612244897959</c:v>
                </c:pt>
                <c:pt idx="42">
                  <c:v>-446</c:v>
                </c:pt>
                <c:pt idx="43">
                  <c:v>-444.77551020408157</c:v>
                </c:pt>
                <c:pt idx="44">
                  <c:v>-443.38775510204079</c:v>
                </c:pt>
                <c:pt idx="45">
                  <c:v>-441.83673469387753</c:v>
                </c:pt>
                <c:pt idx="46">
                  <c:v>-440.12244897959181</c:v>
                </c:pt>
                <c:pt idx="47">
                  <c:v>-438.24489795918362</c:v>
                </c:pt>
                <c:pt idx="48">
                  <c:v>-436.20408163265301</c:v>
                </c:pt>
                <c:pt idx="49">
                  <c:v>-434</c:v>
                </c:pt>
                <c:pt idx="50">
                  <c:v>-431.63265306122446</c:v>
                </c:pt>
                <c:pt idx="51">
                  <c:v>-429.10204081632651</c:v>
                </c:pt>
                <c:pt idx="52">
                  <c:v>-426.40816326530603</c:v>
                </c:pt>
                <c:pt idx="53">
                  <c:v>-423.5510204081632</c:v>
                </c:pt>
                <c:pt idx="54">
                  <c:v>-420.5306122448979</c:v>
                </c:pt>
                <c:pt idx="55">
                  <c:v>-417.34693877551013</c:v>
                </c:pt>
                <c:pt idx="56">
                  <c:v>-413.99999999999989</c:v>
                </c:pt>
                <c:pt idx="57">
                  <c:v>-410.48979591836724</c:v>
                </c:pt>
                <c:pt idx="58">
                  <c:v>-406.81632653061212</c:v>
                </c:pt>
                <c:pt idx="59">
                  <c:v>-402.97959183673453</c:v>
                </c:pt>
                <c:pt idx="60">
                  <c:v>-398.97959183673453</c:v>
                </c:pt>
                <c:pt idx="61">
                  <c:v>-394.81632653061206</c:v>
                </c:pt>
                <c:pt idx="62">
                  <c:v>-390.48979591836718</c:v>
                </c:pt>
                <c:pt idx="63">
                  <c:v>-385.99999999999983</c:v>
                </c:pt>
                <c:pt idx="64">
                  <c:v>-381.34693877551001</c:v>
                </c:pt>
                <c:pt idx="65">
                  <c:v>-376.53061224489772</c:v>
                </c:pt>
                <c:pt idx="66">
                  <c:v>-371.55102040816303</c:v>
                </c:pt>
                <c:pt idx="67">
                  <c:v>-366.40816326530592</c:v>
                </c:pt>
                <c:pt idx="68">
                  <c:v>-361.10204081632628</c:v>
                </c:pt>
                <c:pt idx="69">
                  <c:v>-355.63265306122418</c:v>
                </c:pt>
                <c:pt idx="70">
                  <c:v>-350</c:v>
                </c:pt>
              </c:numCache>
            </c:numRef>
          </c:xVal>
          <c:yVal>
            <c:numRef>
              <c:f>Calculs!$N$14:$N$84</c:f>
              <c:numCache>
                <c:formatCode>0.00</c:formatCode>
                <c:ptCount val="71"/>
                <c:pt idx="0">
                  <c:v>0</c:v>
                </c:pt>
                <c:pt idx="1">
                  <c:v>11.428571428571429</c:v>
                </c:pt>
                <c:pt idx="2">
                  <c:v>22.857142857142858</c:v>
                </c:pt>
                <c:pt idx="3">
                  <c:v>34.285714285714285</c:v>
                </c:pt>
                <c:pt idx="4">
                  <c:v>45.714285714285715</c:v>
                </c:pt>
                <c:pt idx="5">
                  <c:v>57.142857142857146</c:v>
                </c:pt>
                <c:pt idx="6">
                  <c:v>68.571428571428569</c:v>
                </c:pt>
                <c:pt idx="7">
                  <c:v>80</c:v>
                </c:pt>
                <c:pt idx="8">
                  <c:v>91.428571428571431</c:v>
                </c:pt>
                <c:pt idx="9">
                  <c:v>102.85714285714286</c:v>
                </c:pt>
                <c:pt idx="10">
                  <c:v>114.28571428571429</c:v>
                </c:pt>
                <c:pt idx="11">
                  <c:v>125.71428571428572</c:v>
                </c:pt>
                <c:pt idx="12">
                  <c:v>137.14285714285714</c:v>
                </c:pt>
                <c:pt idx="13">
                  <c:v>148.57142857142856</c:v>
                </c:pt>
                <c:pt idx="14">
                  <c:v>159.99999999999997</c:v>
                </c:pt>
                <c:pt idx="15">
                  <c:v>171.42857142857139</c:v>
                </c:pt>
                <c:pt idx="16">
                  <c:v>182.8571428571428</c:v>
                </c:pt>
                <c:pt idx="17">
                  <c:v>194.28571428571422</c:v>
                </c:pt>
                <c:pt idx="18">
                  <c:v>205.71428571428564</c:v>
                </c:pt>
                <c:pt idx="19">
                  <c:v>217.14285714285705</c:v>
                </c:pt>
                <c:pt idx="20">
                  <c:v>228.57142857142847</c:v>
                </c:pt>
                <c:pt idx="21">
                  <c:v>239.99999999999989</c:v>
                </c:pt>
                <c:pt idx="22">
                  <c:v>251.4285714285713</c:v>
                </c:pt>
                <c:pt idx="23">
                  <c:v>262.85714285714272</c:v>
                </c:pt>
                <c:pt idx="24">
                  <c:v>274.28571428571416</c:v>
                </c:pt>
                <c:pt idx="25">
                  <c:v>285.71428571428561</c:v>
                </c:pt>
                <c:pt idx="26">
                  <c:v>297.14285714285705</c:v>
                </c:pt>
                <c:pt idx="27">
                  <c:v>308.5714285714285</c:v>
                </c:pt>
                <c:pt idx="28">
                  <c:v>319.99999999999994</c:v>
                </c:pt>
                <c:pt idx="29">
                  <c:v>331.42857142857139</c:v>
                </c:pt>
                <c:pt idx="30">
                  <c:v>342.85714285714283</c:v>
                </c:pt>
                <c:pt idx="31">
                  <c:v>354.28571428571428</c:v>
                </c:pt>
                <c:pt idx="32">
                  <c:v>365.71428571428572</c:v>
                </c:pt>
                <c:pt idx="33">
                  <c:v>377.14285714285717</c:v>
                </c:pt>
                <c:pt idx="34">
                  <c:v>388.57142857142861</c:v>
                </c:pt>
                <c:pt idx="35">
                  <c:v>400.00000000000006</c:v>
                </c:pt>
                <c:pt idx="36">
                  <c:v>411.4285714285715</c:v>
                </c:pt>
                <c:pt idx="37">
                  <c:v>422.85714285714295</c:v>
                </c:pt>
                <c:pt idx="38">
                  <c:v>434.28571428571439</c:v>
                </c:pt>
                <c:pt idx="39">
                  <c:v>445.71428571428584</c:v>
                </c:pt>
                <c:pt idx="40">
                  <c:v>457.14285714285728</c:v>
                </c:pt>
                <c:pt idx="41">
                  <c:v>468.57142857142873</c:v>
                </c:pt>
                <c:pt idx="42">
                  <c:v>480.00000000000017</c:v>
                </c:pt>
                <c:pt idx="43">
                  <c:v>491.42857142857162</c:v>
                </c:pt>
                <c:pt idx="44">
                  <c:v>502.85714285714306</c:v>
                </c:pt>
                <c:pt idx="45">
                  <c:v>514.28571428571445</c:v>
                </c:pt>
                <c:pt idx="46">
                  <c:v>525.71428571428589</c:v>
                </c:pt>
                <c:pt idx="47">
                  <c:v>537.14285714285734</c:v>
                </c:pt>
                <c:pt idx="48">
                  <c:v>548.57142857142878</c:v>
                </c:pt>
                <c:pt idx="49">
                  <c:v>560.00000000000023</c:v>
                </c:pt>
                <c:pt idx="50">
                  <c:v>571.42857142857167</c:v>
                </c:pt>
                <c:pt idx="51">
                  <c:v>582.85714285714312</c:v>
                </c:pt>
                <c:pt idx="52">
                  <c:v>594.28571428571456</c:v>
                </c:pt>
                <c:pt idx="53">
                  <c:v>605.71428571428601</c:v>
                </c:pt>
                <c:pt idx="54">
                  <c:v>617.14285714285745</c:v>
                </c:pt>
                <c:pt idx="55">
                  <c:v>628.5714285714289</c:v>
                </c:pt>
                <c:pt idx="56">
                  <c:v>640.00000000000034</c:v>
                </c:pt>
                <c:pt idx="57">
                  <c:v>651.42857142857179</c:v>
                </c:pt>
                <c:pt idx="58">
                  <c:v>662.85714285714323</c:v>
                </c:pt>
                <c:pt idx="59">
                  <c:v>674.28571428571468</c:v>
                </c:pt>
                <c:pt idx="60">
                  <c:v>685.71428571428612</c:v>
                </c:pt>
                <c:pt idx="61">
                  <c:v>697.14285714285757</c:v>
                </c:pt>
                <c:pt idx="62">
                  <c:v>708.57142857142901</c:v>
                </c:pt>
                <c:pt idx="63">
                  <c:v>720.00000000000045</c:v>
                </c:pt>
                <c:pt idx="64">
                  <c:v>731.4285714285719</c:v>
                </c:pt>
                <c:pt idx="65">
                  <c:v>742.85714285714334</c:v>
                </c:pt>
                <c:pt idx="66">
                  <c:v>754.28571428571479</c:v>
                </c:pt>
                <c:pt idx="67">
                  <c:v>765.71428571428623</c:v>
                </c:pt>
                <c:pt idx="68">
                  <c:v>777.14285714285768</c:v>
                </c:pt>
                <c:pt idx="69">
                  <c:v>788.57142857142912</c:v>
                </c:pt>
                <c:pt idx="70">
                  <c:v>800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37344"/>
        <c:axId val="121338880"/>
      </c:scatterChart>
      <c:valAx>
        <c:axId val="121337344"/>
        <c:scaling>
          <c:orientation val="minMax"/>
          <c:max val="1000"/>
          <c:min val="-1000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bg1">
                    <a:lumMod val="50000"/>
                  </a:schemeClr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1338880"/>
        <c:crosses val="autoZero"/>
        <c:crossBetween val="midCat"/>
        <c:majorUnit val="100"/>
      </c:valAx>
      <c:valAx>
        <c:axId val="121338880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bg1">
                <a:lumMod val="6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bg1">
                    <a:lumMod val="50000"/>
                  </a:schemeClr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1337344"/>
        <c:crosses val="autoZero"/>
        <c:crossBetween val="midCat"/>
        <c:majorUnit val="1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bg1">
          <a:lumMod val="65000"/>
        </a:schemeClr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352424</xdr:colOff>
      <xdr:row>1</xdr:row>
      <xdr:rowOff>38101</xdr:rowOff>
    </xdr:from>
    <xdr:to>
      <xdr:col>11</xdr:col>
      <xdr:colOff>523875</xdr:colOff>
      <xdr:row>33</xdr:row>
      <xdr:rowOff>19051</xdr:rowOff>
    </xdr:to>
    <xdr:graphicFrame macro="">
      <xdr:nvGraphicFramePr>
        <xdr:cNvPr id="1026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419100</xdr:colOff>
          <xdr:row>9</xdr:row>
          <xdr:rowOff>95250</xdr:rowOff>
        </xdr:from>
        <xdr:to>
          <xdr:col>1</xdr:col>
          <xdr:colOff>619125</xdr:colOff>
          <xdr:row>18</xdr:row>
          <xdr:rowOff>114300</xdr:rowOff>
        </xdr:to>
        <xdr:sp macro="" textlink="">
          <xdr:nvSpPr>
            <xdr:cNvPr id="1029" name="ScrollBar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425450</xdr:colOff>
          <xdr:row>9</xdr:row>
          <xdr:rowOff>95250</xdr:rowOff>
        </xdr:from>
        <xdr:to>
          <xdr:col>2</xdr:col>
          <xdr:colOff>625475</xdr:colOff>
          <xdr:row>18</xdr:row>
          <xdr:rowOff>114300</xdr:rowOff>
        </xdr:to>
        <xdr:sp macro="" textlink="">
          <xdr:nvSpPr>
            <xdr:cNvPr id="1030" name="ScrollBar2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431800</xdr:colOff>
          <xdr:row>9</xdr:row>
          <xdr:rowOff>95250</xdr:rowOff>
        </xdr:from>
        <xdr:to>
          <xdr:col>3</xdr:col>
          <xdr:colOff>631825</xdr:colOff>
          <xdr:row>18</xdr:row>
          <xdr:rowOff>114300</xdr:rowOff>
        </xdr:to>
        <xdr:sp macro="" textlink="">
          <xdr:nvSpPr>
            <xdr:cNvPr id="1031" name="ScrollBar3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9</xdr:row>
          <xdr:rowOff>95250</xdr:rowOff>
        </xdr:from>
        <xdr:to>
          <xdr:col>4</xdr:col>
          <xdr:colOff>638175</xdr:colOff>
          <xdr:row>18</xdr:row>
          <xdr:rowOff>114300</xdr:rowOff>
        </xdr:to>
        <xdr:sp macro="" textlink="">
          <xdr:nvSpPr>
            <xdr:cNvPr id="1032" name="ScrollBar4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104775</xdr:rowOff>
    </xdr:from>
    <xdr:to>
      <xdr:col>9</xdr:col>
      <xdr:colOff>639884</xdr:colOff>
      <xdr:row>62</xdr:row>
      <xdr:rowOff>123825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04775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R84"/>
  <sheetViews>
    <sheetView showGridLines="0" tabSelected="1" workbookViewId="0">
      <selection activeCell="E26" sqref="E26"/>
    </sheetView>
  </sheetViews>
  <sheetFormatPr baseColWidth="10" defaultRowHeight="12.75" x14ac:dyDescent="0.2"/>
  <cols>
    <col min="1" max="1" width="14.85546875" customWidth="1"/>
    <col min="2" max="5" width="15.7109375" customWidth="1"/>
    <col min="6" max="6" width="8.5703125" customWidth="1"/>
    <col min="7" max="7" width="16.85546875" customWidth="1"/>
    <col min="8" max="8" width="16.140625" customWidth="1"/>
    <col min="9" max="9" width="16" customWidth="1"/>
  </cols>
  <sheetData>
    <row r="1" spans="1:18" s="23" customFormat="1" ht="21" customHeight="1" x14ac:dyDescent="0.2">
      <c r="A1"/>
      <c r="B1"/>
      <c r="C1"/>
      <c r="D1"/>
      <c r="E1"/>
      <c r="F1"/>
    </row>
    <row r="2" spans="1:18" ht="15.75" x14ac:dyDescent="0.2">
      <c r="A2" s="25" t="s">
        <v>25</v>
      </c>
      <c r="B2" s="25"/>
      <c r="C2" s="25"/>
      <c r="D2" s="25"/>
      <c r="E2" s="25"/>
      <c r="F2" s="25"/>
    </row>
    <row r="3" spans="1:18" ht="15.75" x14ac:dyDescent="0.2">
      <c r="A3" s="24"/>
      <c r="B3" s="24"/>
      <c r="C3" s="24"/>
      <c r="D3" s="24"/>
      <c r="E3" s="24"/>
      <c r="F3" s="24"/>
    </row>
    <row r="5" spans="1:18" x14ac:dyDescent="0.2">
      <c r="B5" s="19" t="s">
        <v>24</v>
      </c>
      <c r="C5" s="20"/>
      <c r="D5" s="20"/>
      <c r="E5" s="20"/>
      <c r="N5" s="18" t="s">
        <v>16</v>
      </c>
      <c r="O5" s="18"/>
      <c r="R5" s="3" t="s">
        <v>5</v>
      </c>
    </row>
    <row r="6" spans="1:18" x14ac:dyDescent="0.2">
      <c r="B6" s="21"/>
      <c r="C6" s="21"/>
      <c r="D6" s="21"/>
      <c r="E6" s="21"/>
      <c r="N6" s="8" t="s">
        <v>1</v>
      </c>
      <c r="O6" s="8" t="s">
        <v>0</v>
      </c>
      <c r="R6" s="9">
        <f>D9/2</f>
        <v>400</v>
      </c>
    </row>
    <row r="7" spans="1:18" ht="14.25" x14ac:dyDescent="0.2">
      <c r="B7" s="3" t="s">
        <v>2</v>
      </c>
      <c r="C7" s="3" t="s">
        <v>3</v>
      </c>
      <c r="D7" s="4" t="s">
        <v>22</v>
      </c>
      <c r="E7" s="4" t="s">
        <v>23</v>
      </c>
      <c r="N7" s="8">
        <f>Hl</f>
        <v>700</v>
      </c>
      <c r="O7" s="9">
        <f>-(($B$9-$C$9)/d^2)*Hl^2+2*($B$9-$C$9)*Hl/d+$C$9</f>
        <v>393.75</v>
      </c>
    </row>
    <row r="8" spans="1:18" ht="12.75" customHeight="1" x14ac:dyDescent="0.2">
      <c r="B8" s="5" t="s">
        <v>20</v>
      </c>
      <c r="C8" s="5" t="s">
        <v>21</v>
      </c>
      <c r="D8" s="5" t="s">
        <v>19</v>
      </c>
      <c r="E8" s="5" t="s">
        <v>18</v>
      </c>
      <c r="N8" s="9">
        <f>N7</f>
        <v>700</v>
      </c>
      <c r="O8" s="9">
        <f>-O7</f>
        <v>-393.75</v>
      </c>
      <c r="P8" s="28" t="s">
        <v>29</v>
      </c>
      <c r="Q8" s="27"/>
      <c r="R8" s="3" t="s">
        <v>4</v>
      </c>
    </row>
    <row r="9" spans="1:18" x14ac:dyDescent="0.2">
      <c r="B9" s="6">
        <v>450</v>
      </c>
      <c r="C9" s="6">
        <v>350</v>
      </c>
      <c r="D9" s="6">
        <v>800</v>
      </c>
      <c r="E9" s="7">
        <v>700</v>
      </c>
      <c r="P9" s="16"/>
      <c r="Q9" s="27"/>
      <c r="R9" s="9">
        <f>2*(B9-C9)/d</f>
        <v>0.5</v>
      </c>
    </row>
    <row r="11" spans="1:18" x14ac:dyDescent="0.2">
      <c r="B11" s="2"/>
      <c r="C11" s="2"/>
      <c r="D11" s="2"/>
      <c r="E11" s="2"/>
    </row>
    <row r="12" spans="1:18" x14ac:dyDescent="0.2">
      <c r="B12" s="1"/>
      <c r="C12" s="1"/>
      <c r="D12" s="1"/>
      <c r="E12" s="1"/>
      <c r="N12" s="18" t="s">
        <v>17</v>
      </c>
      <c r="O12" s="18"/>
      <c r="P12" s="18"/>
    </row>
    <row r="13" spans="1:18" x14ac:dyDescent="0.2">
      <c r="B13" s="1"/>
      <c r="C13" s="1"/>
      <c r="D13" s="1"/>
      <c r="E13" s="1"/>
      <c r="N13" s="26" t="s">
        <v>0</v>
      </c>
      <c r="O13" s="26" t="s">
        <v>27</v>
      </c>
      <c r="P13" s="26" t="s">
        <v>28</v>
      </c>
    </row>
    <row r="14" spans="1:18" x14ac:dyDescent="0.2">
      <c r="B14" s="1"/>
      <c r="C14" s="1"/>
      <c r="D14" s="1"/>
      <c r="E14" s="1"/>
      <c r="N14" s="13">
        <v>0</v>
      </c>
      <c r="O14" s="13">
        <f t="shared" ref="O14:O45" si="0">-k/2/d*x^2+k*x+Ri</f>
        <v>350</v>
      </c>
      <c r="P14" s="13">
        <f>-O14</f>
        <v>-350</v>
      </c>
    </row>
    <row r="15" spans="1:18" x14ac:dyDescent="0.2">
      <c r="B15" s="1"/>
      <c r="C15" s="1"/>
      <c r="D15" s="1"/>
      <c r="E15" s="1"/>
      <c r="N15" s="10">
        <f t="shared" ref="N15:N46" si="1">N14+$N$84/70</f>
        <v>11.428571428571429</v>
      </c>
      <c r="O15" s="10">
        <f t="shared" si="0"/>
        <v>355.63265306122452</v>
      </c>
      <c r="P15" s="10">
        <f t="shared" ref="P15:P78" si="2">-O15</f>
        <v>-355.63265306122452</v>
      </c>
    </row>
    <row r="16" spans="1:18" x14ac:dyDescent="0.2">
      <c r="B16" s="1"/>
      <c r="C16" s="1"/>
      <c r="D16" s="1"/>
      <c r="E16" s="1"/>
      <c r="N16" s="10">
        <f t="shared" si="1"/>
        <v>22.857142857142858</v>
      </c>
      <c r="O16" s="10">
        <f t="shared" si="0"/>
        <v>361.10204081632651</v>
      </c>
      <c r="P16" s="10">
        <f t="shared" si="2"/>
        <v>-361.10204081632651</v>
      </c>
    </row>
    <row r="17" spans="1:16" x14ac:dyDescent="0.2">
      <c r="B17" s="1"/>
      <c r="C17" s="1"/>
      <c r="D17" s="1"/>
      <c r="E17" s="1"/>
      <c r="N17" s="10">
        <f t="shared" si="1"/>
        <v>34.285714285714285</v>
      </c>
      <c r="O17" s="10">
        <f t="shared" si="0"/>
        <v>366.40816326530614</v>
      </c>
      <c r="P17" s="10">
        <f t="shared" si="2"/>
        <v>-366.40816326530614</v>
      </c>
    </row>
    <row r="18" spans="1:16" x14ac:dyDescent="0.2">
      <c r="B18" s="1"/>
      <c r="C18" s="1"/>
      <c r="D18" s="1"/>
      <c r="E18" s="1"/>
      <c r="N18" s="10">
        <f t="shared" si="1"/>
        <v>45.714285714285715</v>
      </c>
      <c r="O18" s="10">
        <f t="shared" si="0"/>
        <v>371.55102040816325</v>
      </c>
      <c r="P18" s="10">
        <f t="shared" si="2"/>
        <v>-371.55102040816325</v>
      </c>
    </row>
    <row r="19" spans="1:16" x14ac:dyDescent="0.2">
      <c r="B19" s="1"/>
      <c r="C19" s="1"/>
      <c r="N19" s="10">
        <f t="shared" si="1"/>
        <v>57.142857142857146</v>
      </c>
      <c r="O19" s="10">
        <f t="shared" si="0"/>
        <v>376.53061224489795</v>
      </c>
      <c r="P19" s="10">
        <f t="shared" si="2"/>
        <v>-376.53061224489795</v>
      </c>
    </row>
    <row r="20" spans="1:16" x14ac:dyDescent="0.2">
      <c r="N20" s="10">
        <f t="shared" si="1"/>
        <v>68.571428571428569</v>
      </c>
      <c r="O20" s="10">
        <f t="shared" si="0"/>
        <v>381.34693877551018</v>
      </c>
      <c r="P20" s="10">
        <f t="shared" si="2"/>
        <v>-381.34693877551018</v>
      </c>
    </row>
    <row r="21" spans="1:16" x14ac:dyDescent="0.2">
      <c r="A21" s="22" t="s">
        <v>26</v>
      </c>
      <c r="B21" s="22"/>
      <c r="C21" s="22"/>
      <c r="D21" s="22"/>
      <c r="E21" s="22"/>
      <c r="F21" s="22"/>
      <c r="N21" s="10">
        <f t="shared" si="1"/>
        <v>80</v>
      </c>
      <c r="O21" s="10">
        <f t="shared" si="0"/>
        <v>386</v>
      </c>
      <c r="P21" s="10">
        <f t="shared" si="2"/>
        <v>-386</v>
      </c>
    </row>
    <row r="22" spans="1:16" x14ac:dyDescent="0.2">
      <c r="N22" s="10">
        <f t="shared" si="1"/>
        <v>91.428571428571431</v>
      </c>
      <c r="O22" s="10">
        <f t="shared" si="0"/>
        <v>390.48979591836735</v>
      </c>
      <c r="P22" s="10">
        <f t="shared" si="2"/>
        <v>-390.48979591836735</v>
      </c>
    </row>
    <row r="23" spans="1:16" x14ac:dyDescent="0.2">
      <c r="N23" s="10">
        <f t="shared" si="1"/>
        <v>102.85714285714286</v>
      </c>
      <c r="O23" s="10">
        <f t="shared" si="0"/>
        <v>394.81632653061223</v>
      </c>
      <c r="P23" s="10">
        <f t="shared" si="2"/>
        <v>-394.81632653061223</v>
      </c>
    </row>
    <row r="24" spans="1:16" x14ac:dyDescent="0.2">
      <c r="N24" s="10">
        <f t="shared" si="1"/>
        <v>114.28571428571429</v>
      </c>
      <c r="O24" s="10">
        <f t="shared" si="0"/>
        <v>398.9795918367347</v>
      </c>
      <c r="P24" s="10">
        <f t="shared" si="2"/>
        <v>-398.9795918367347</v>
      </c>
    </row>
    <row r="25" spans="1:16" x14ac:dyDescent="0.2">
      <c r="B25" s="17" t="s">
        <v>12</v>
      </c>
      <c r="C25" s="17"/>
      <c r="D25" s="17"/>
      <c r="N25" s="10">
        <f t="shared" si="1"/>
        <v>125.71428571428572</v>
      </c>
      <c r="O25" s="10">
        <f t="shared" si="0"/>
        <v>402.9795918367347</v>
      </c>
      <c r="P25" s="10">
        <f t="shared" si="2"/>
        <v>-402.9795918367347</v>
      </c>
    </row>
    <row r="26" spans="1:16" x14ac:dyDescent="0.2">
      <c r="B26" s="8" t="s">
        <v>13</v>
      </c>
      <c r="C26" s="8" t="s">
        <v>14</v>
      </c>
      <c r="D26" s="8" t="s">
        <v>15</v>
      </c>
      <c r="N26" s="10">
        <f t="shared" si="1"/>
        <v>137.14285714285714</v>
      </c>
      <c r="O26" s="10">
        <f t="shared" si="0"/>
        <v>406.81632653061223</v>
      </c>
      <c r="P26" s="10">
        <f t="shared" si="2"/>
        <v>-406.81632653061223</v>
      </c>
    </row>
    <row r="27" spans="1:16" ht="14.25" x14ac:dyDescent="0.2">
      <c r="B27" s="8" t="s">
        <v>6</v>
      </c>
      <c r="C27" s="8" t="s">
        <v>8</v>
      </c>
      <c r="D27" s="8" t="s">
        <v>9</v>
      </c>
      <c r="N27" s="10">
        <f t="shared" si="1"/>
        <v>148.57142857142856</v>
      </c>
      <c r="O27" s="10">
        <f t="shared" si="0"/>
        <v>410.48979591836735</v>
      </c>
      <c r="P27" s="10">
        <f t="shared" si="2"/>
        <v>-410.48979591836735</v>
      </c>
    </row>
    <row r="28" spans="1:16" x14ac:dyDescent="0.2">
      <c r="B28" s="29">
        <f>2*PI()*((SQRT((Hl^2-2*d*Hl+d^2)*k^2+d^2)*((8*d*Hl-8*d^2)*k^2*Ri+(-2*Hl^3+6*d*Hl^2-2*d^2*Hl-2*d^3)*k^3+(d^3-d^2*Hl)*k)+8*d^3*k*ASINH(((Hl-d)*k)/d)*Ri+(4*d^4*k^2+d^4)*ASINH(((Hl-d)*k)/d))/(16*d^2*k^2)+(SQRT(d^2*k^2+d^2)*(8*k^2*Ri+2*d*k^3-d*k)+8*d*k*ASINH(k)*Ri+(4*d^2*k^2+d^2)*ASINH(k))/(16*k^2))</f>
        <v>1917580.7263246374</v>
      </c>
      <c r="C28" s="14">
        <f>PI()*Ri^2</f>
        <v>384845.10006474965</v>
      </c>
      <c r="D28" s="14">
        <f>PI()*( -(($B$9-$C$9)/d^2)*Hl^2+2*($B$9-$C$9)*Hl/d+$C$9)^2</f>
        <v>487069.57976944878</v>
      </c>
      <c r="N28" s="10">
        <f t="shared" si="1"/>
        <v>159.99999999999997</v>
      </c>
      <c r="O28" s="10">
        <f t="shared" si="0"/>
        <v>414</v>
      </c>
      <c r="P28" s="10">
        <f t="shared" si="2"/>
        <v>-414</v>
      </c>
    </row>
    <row r="29" spans="1:16" ht="14.25" x14ac:dyDescent="0.2">
      <c r="B29" s="8" t="s">
        <v>7</v>
      </c>
      <c r="C29" s="8" t="s">
        <v>10</v>
      </c>
      <c r="D29" s="8" t="s">
        <v>11</v>
      </c>
      <c r="N29" s="10">
        <f t="shared" si="1"/>
        <v>171.42857142857139</v>
      </c>
      <c r="O29" s="10">
        <f t="shared" si="0"/>
        <v>417.34693877551018</v>
      </c>
      <c r="P29" s="10">
        <f t="shared" si="2"/>
        <v>-417.34693877551018</v>
      </c>
    </row>
    <row r="30" spans="1:16" x14ac:dyDescent="0.2">
      <c r="B30" s="15">
        <f>B28*0.000001</f>
        <v>1.9175807263246374</v>
      </c>
      <c r="C30" s="15">
        <f>C28*0.000001</f>
        <v>0.38484510006474965</v>
      </c>
      <c r="D30" s="15">
        <f>D28*0.000001</f>
        <v>0.48706957976944876</v>
      </c>
      <c r="N30" s="10">
        <f t="shared" si="1"/>
        <v>182.8571428571428</v>
      </c>
      <c r="O30" s="10">
        <f t="shared" si="0"/>
        <v>420.53061224489795</v>
      </c>
      <c r="P30" s="10">
        <f t="shared" si="2"/>
        <v>-420.53061224489795</v>
      </c>
    </row>
    <row r="31" spans="1:16" x14ac:dyDescent="0.2">
      <c r="N31" s="10">
        <f t="shared" si="1"/>
        <v>194.28571428571422</v>
      </c>
      <c r="O31" s="10">
        <f t="shared" si="0"/>
        <v>423.55102040816325</v>
      </c>
      <c r="P31" s="10">
        <f t="shared" si="2"/>
        <v>-423.55102040816325</v>
      </c>
    </row>
    <row r="32" spans="1:16" x14ac:dyDescent="0.2">
      <c r="N32" s="10">
        <f t="shared" si="1"/>
        <v>205.71428571428564</v>
      </c>
      <c r="O32" s="10">
        <f t="shared" si="0"/>
        <v>426.40816326530609</v>
      </c>
      <c r="P32" s="10">
        <f t="shared" si="2"/>
        <v>-426.40816326530609</v>
      </c>
    </row>
    <row r="33" spans="14:16" x14ac:dyDescent="0.2">
      <c r="N33" s="10">
        <f t="shared" si="1"/>
        <v>217.14285714285705</v>
      </c>
      <c r="O33" s="10">
        <f t="shared" si="0"/>
        <v>429.10204081632651</v>
      </c>
      <c r="P33" s="10">
        <f t="shared" si="2"/>
        <v>-429.10204081632651</v>
      </c>
    </row>
    <row r="34" spans="14:16" x14ac:dyDescent="0.2">
      <c r="N34" s="10">
        <f t="shared" si="1"/>
        <v>228.57142857142847</v>
      </c>
      <c r="O34" s="10">
        <f t="shared" si="0"/>
        <v>431.63265306122446</v>
      </c>
      <c r="P34" s="10">
        <f t="shared" si="2"/>
        <v>-431.63265306122446</v>
      </c>
    </row>
    <row r="35" spans="14:16" x14ac:dyDescent="0.2">
      <c r="N35" s="10">
        <f t="shared" si="1"/>
        <v>239.99999999999989</v>
      </c>
      <c r="O35" s="10">
        <f t="shared" si="0"/>
        <v>434</v>
      </c>
      <c r="P35" s="10">
        <f t="shared" si="2"/>
        <v>-434</v>
      </c>
    </row>
    <row r="36" spans="14:16" x14ac:dyDescent="0.2">
      <c r="N36" s="10">
        <f t="shared" si="1"/>
        <v>251.4285714285713</v>
      </c>
      <c r="O36" s="10">
        <f t="shared" si="0"/>
        <v>436.20408163265301</v>
      </c>
      <c r="P36" s="10">
        <f t="shared" si="2"/>
        <v>-436.20408163265301</v>
      </c>
    </row>
    <row r="37" spans="14:16" x14ac:dyDescent="0.2">
      <c r="N37" s="10">
        <f t="shared" si="1"/>
        <v>262.85714285714272</v>
      </c>
      <c r="O37" s="10">
        <f t="shared" si="0"/>
        <v>438.24489795918362</v>
      </c>
      <c r="P37" s="10">
        <f t="shared" si="2"/>
        <v>-438.24489795918362</v>
      </c>
    </row>
    <row r="38" spans="14:16" x14ac:dyDescent="0.2">
      <c r="N38" s="10">
        <f t="shared" si="1"/>
        <v>274.28571428571416</v>
      </c>
      <c r="O38" s="10">
        <f t="shared" si="0"/>
        <v>440.12244897959181</v>
      </c>
      <c r="P38" s="10">
        <f t="shared" si="2"/>
        <v>-440.12244897959181</v>
      </c>
    </row>
    <row r="39" spans="14:16" x14ac:dyDescent="0.2">
      <c r="N39" s="10">
        <f t="shared" si="1"/>
        <v>285.71428571428561</v>
      </c>
      <c r="O39" s="10">
        <f t="shared" si="0"/>
        <v>441.83673469387753</v>
      </c>
      <c r="P39" s="10">
        <f t="shared" si="2"/>
        <v>-441.83673469387753</v>
      </c>
    </row>
    <row r="40" spans="14:16" x14ac:dyDescent="0.2">
      <c r="N40" s="10">
        <f t="shared" si="1"/>
        <v>297.14285714285705</v>
      </c>
      <c r="O40" s="10">
        <f t="shared" si="0"/>
        <v>443.38775510204084</v>
      </c>
      <c r="P40" s="10">
        <f t="shared" si="2"/>
        <v>-443.38775510204084</v>
      </c>
    </row>
    <row r="41" spans="14:16" x14ac:dyDescent="0.2">
      <c r="N41" s="10">
        <f t="shared" si="1"/>
        <v>308.5714285714285</v>
      </c>
      <c r="O41" s="10">
        <f t="shared" si="0"/>
        <v>444.77551020408163</v>
      </c>
      <c r="P41" s="10">
        <f t="shared" si="2"/>
        <v>-444.77551020408163</v>
      </c>
    </row>
    <row r="42" spans="14:16" x14ac:dyDescent="0.2">
      <c r="N42" s="10">
        <f t="shared" si="1"/>
        <v>319.99999999999994</v>
      </c>
      <c r="O42" s="10">
        <f t="shared" si="0"/>
        <v>446</v>
      </c>
      <c r="P42" s="10">
        <f t="shared" si="2"/>
        <v>-446</v>
      </c>
    </row>
    <row r="43" spans="14:16" x14ac:dyDescent="0.2">
      <c r="N43" s="10">
        <f t="shared" si="1"/>
        <v>331.42857142857139</v>
      </c>
      <c r="O43" s="10">
        <f t="shared" si="0"/>
        <v>447.0612244897959</v>
      </c>
      <c r="P43" s="10">
        <f t="shared" si="2"/>
        <v>-447.0612244897959</v>
      </c>
    </row>
    <row r="44" spans="14:16" x14ac:dyDescent="0.2">
      <c r="N44" s="10">
        <f t="shared" si="1"/>
        <v>342.85714285714283</v>
      </c>
      <c r="O44" s="10">
        <f t="shared" si="0"/>
        <v>447.9591836734694</v>
      </c>
      <c r="P44" s="10">
        <f t="shared" si="2"/>
        <v>-447.9591836734694</v>
      </c>
    </row>
    <row r="45" spans="14:16" x14ac:dyDescent="0.2">
      <c r="N45" s="10">
        <f t="shared" si="1"/>
        <v>354.28571428571428</v>
      </c>
      <c r="O45" s="10">
        <f t="shared" si="0"/>
        <v>448.69387755102042</v>
      </c>
      <c r="P45" s="10">
        <f t="shared" si="2"/>
        <v>-448.69387755102042</v>
      </c>
    </row>
    <row r="46" spans="14:16" x14ac:dyDescent="0.2">
      <c r="N46" s="10">
        <f t="shared" si="1"/>
        <v>365.71428571428572</v>
      </c>
      <c r="O46" s="10">
        <f t="shared" ref="O46:O77" si="3">-k/2/d*x^2+k*x+Ri</f>
        <v>449.26530612244898</v>
      </c>
      <c r="P46" s="10">
        <f t="shared" si="2"/>
        <v>-449.26530612244898</v>
      </c>
    </row>
    <row r="47" spans="14:16" x14ac:dyDescent="0.2">
      <c r="N47" s="10">
        <f t="shared" ref="N47:N83" si="4">N46+$N$84/70</f>
        <v>377.14285714285717</v>
      </c>
      <c r="O47" s="10">
        <f t="shared" si="3"/>
        <v>449.67346938775512</v>
      </c>
      <c r="P47" s="10">
        <f t="shared" si="2"/>
        <v>-449.67346938775512</v>
      </c>
    </row>
    <row r="48" spans="14:16" x14ac:dyDescent="0.2">
      <c r="N48" s="10">
        <f t="shared" si="4"/>
        <v>388.57142857142861</v>
      </c>
      <c r="O48" s="10">
        <f t="shared" si="3"/>
        <v>449.91836734693879</v>
      </c>
      <c r="P48" s="10">
        <f t="shared" si="2"/>
        <v>-449.91836734693879</v>
      </c>
    </row>
    <row r="49" spans="14:16" x14ac:dyDescent="0.2">
      <c r="N49" s="10">
        <f t="shared" si="4"/>
        <v>400.00000000000006</v>
      </c>
      <c r="O49" s="10">
        <f t="shared" si="3"/>
        <v>450</v>
      </c>
      <c r="P49" s="10">
        <f t="shared" si="2"/>
        <v>-450</v>
      </c>
    </row>
    <row r="50" spans="14:16" x14ac:dyDescent="0.2">
      <c r="N50" s="10">
        <f t="shared" si="4"/>
        <v>411.4285714285715</v>
      </c>
      <c r="O50" s="10">
        <f t="shared" si="3"/>
        <v>449.91836734693879</v>
      </c>
      <c r="P50" s="10">
        <f t="shared" si="2"/>
        <v>-449.91836734693879</v>
      </c>
    </row>
    <row r="51" spans="14:16" x14ac:dyDescent="0.2">
      <c r="N51" s="10">
        <f t="shared" si="4"/>
        <v>422.85714285714295</v>
      </c>
      <c r="O51" s="10">
        <f t="shared" si="3"/>
        <v>449.67346938775506</v>
      </c>
      <c r="P51" s="10">
        <f t="shared" si="2"/>
        <v>-449.67346938775506</v>
      </c>
    </row>
    <row r="52" spans="14:16" x14ac:dyDescent="0.2">
      <c r="N52" s="10">
        <f t="shared" si="4"/>
        <v>434.28571428571439</v>
      </c>
      <c r="O52" s="10">
        <f t="shared" si="3"/>
        <v>449.26530612244898</v>
      </c>
      <c r="P52" s="10">
        <f t="shared" si="2"/>
        <v>-449.26530612244898</v>
      </c>
    </row>
    <row r="53" spans="14:16" x14ac:dyDescent="0.2">
      <c r="N53" s="10">
        <f t="shared" si="4"/>
        <v>445.71428571428584</v>
      </c>
      <c r="O53" s="10">
        <f t="shared" si="3"/>
        <v>448.69387755102036</v>
      </c>
      <c r="P53" s="10">
        <f t="shared" si="2"/>
        <v>-448.69387755102036</v>
      </c>
    </row>
    <row r="54" spans="14:16" x14ac:dyDescent="0.2">
      <c r="N54" s="10">
        <f t="shared" si="4"/>
        <v>457.14285714285728</v>
      </c>
      <c r="O54" s="10">
        <f t="shared" si="3"/>
        <v>447.9591836734694</v>
      </c>
      <c r="P54" s="10">
        <f t="shared" si="2"/>
        <v>-447.9591836734694</v>
      </c>
    </row>
    <row r="55" spans="14:16" x14ac:dyDescent="0.2">
      <c r="N55" s="10">
        <f t="shared" si="4"/>
        <v>468.57142857142873</v>
      </c>
      <c r="O55" s="10">
        <f t="shared" si="3"/>
        <v>447.0612244897959</v>
      </c>
      <c r="P55" s="10">
        <f t="shared" si="2"/>
        <v>-447.0612244897959</v>
      </c>
    </row>
    <row r="56" spans="14:16" x14ac:dyDescent="0.2">
      <c r="N56" s="10">
        <f t="shared" si="4"/>
        <v>480.00000000000017</v>
      </c>
      <c r="O56" s="10">
        <f t="shared" si="3"/>
        <v>446</v>
      </c>
      <c r="P56" s="10">
        <f t="shared" si="2"/>
        <v>-446</v>
      </c>
    </row>
    <row r="57" spans="14:16" x14ac:dyDescent="0.2">
      <c r="N57" s="10">
        <f t="shared" si="4"/>
        <v>491.42857142857162</v>
      </c>
      <c r="O57" s="10">
        <f t="shared" si="3"/>
        <v>444.77551020408157</v>
      </c>
      <c r="P57" s="10">
        <f t="shared" si="2"/>
        <v>-444.77551020408157</v>
      </c>
    </row>
    <row r="58" spans="14:16" x14ac:dyDescent="0.2">
      <c r="N58" s="10">
        <f t="shared" si="4"/>
        <v>502.85714285714306</v>
      </c>
      <c r="O58" s="10">
        <f t="shared" si="3"/>
        <v>443.38775510204079</v>
      </c>
      <c r="P58" s="10">
        <f t="shared" si="2"/>
        <v>-443.38775510204079</v>
      </c>
    </row>
    <row r="59" spans="14:16" x14ac:dyDescent="0.2">
      <c r="N59" s="10">
        <f t="shared" si="4"/>
        <v>514.28571428571445</v>
      </c>
      <c r="O59" s="10">
        <f t="shared" si="3"/>
        <v>441.83673469387753</v>
      </c>
      <c r="P59" s="10">
        <f t="shared" si="2"/>
        <v>-441.83673469387753</v>
      </c>
    </row>
    <row r="60" spans="14:16" x14ac:dyDescent="0.2">
      <c r="N60" s="10">
        <f t="shared" si="4"/>
        <v>525.71428571428589</v>
      </c>
      <c r="O60" s="10">
        <f t="shared" si="3"/>
        <v>440.12244897959181</v>
      </c>
      <c r="P60" s="10">
        <f t="shared" si="2"/>
        <v>-440.12244897959181</v>
      </c>
    </row>
    <row r="61" spans="14:16" x14ac:dyDescent="0.2">
      <c r="N61" s="10">
        <f t="shared" si="4"/>
        <v>537.14285714285734</v>
      </c>
      <c r="O61" s="10">
        <f t="shared" si="3"/>
        <v>438.24489795918362</v>
      </c>
      <c r="P61" s="10">
        <f t="shared" si="2"/>
        <v>-438.24489795918362</v>
      </c>
    </row>
    <row r="62" spans="14:16" x14ac:dyDescent="0.2">
      <c r="N62" s="10">
        <f t="shared" si="4"/>
        <v>548.57142857142878</v>
      </c>
      <c r="O62" s="10">
        <f t="shared" si="3"/>
        <v>436.20408163265301</v>
      </c>
      <c r="P62" s="10">
        <f t="shared" si="2"/>
        <v>-436.20408163265301</v>
      </c>
    </row>
    <row r="63" spans="14:16" x14ac:dyDescent="0.2">
      <c r="N63" s="10">
        <f t="shared" si="4"/>
        <v>560.00000000000023</v>
      </c>
      <c r="O63" s="10">
        <f t="shared" si="3"/>
        <v>434</v>
      </c>
      <c r="P63" s="10">
        <f t="shared" si="2"/>
        <v>-434</v>
      </c>
    </row>
    <row r="64" spans="14:16" x14ac:dyDescent="0.2">
      <c r="N64" s="10">
        <f t="shared" si="4"/>
        <v>571.42857142857167</v>
      </c>
      <c r="O64" s="10">
        <f t="shared" si="3"/>
        <v>431.63265306122446</v>
      </c>
      <c r="P64" s="10">
        <f t="shared" si="2"/>
        <v>-431.63265306122446</v>
      </c>
    </row>
    <row r="65" spans="14:16" x14ac:dyDescent="0.2">
      <c r="N65" s="10">
        <f t="shared" si="4"/>
        <v>582.85714285714312</v>
      </c>
      <c r="O65" s="10">
        <f t="shared" si="3"/>
        <v>429.10204081632651</v>
      </c>
      <c r="P65" s="10">
        <f t="shared" si="2"/>
        <v>-429.10204081632651</v>
      </c>
    </row>
    <row r="66" spans="14:16" x14ac:dyDescent="0.2">
      <c r="N66" s="10">
        <f t="shared" si="4"/>
        <v>594.28571428571456</v>
      </c>
      <c r="O66" s="10">
        <f t="shared" si="3"/>
        <v>426.40816326530603</v>
      </c>
      <c r="P66" s="10">
        <f t="shared" si="2"/>
        <v>-426.40816326530603</v>
      </c>
    </row>
    <row r="67" spans="14:16" x14ac:dyDescent="0.2">
      <c r="N67" s="10">
        <f t="shared" si="4"/>
        <v>605.71428571428601</v>
      </c>
      <c r="O67" s="10">
        <f t="shared" si="3"/>
        <v>423.5510204081632</v>
      </c>
      <c r="P67" s="10">
        <f t="shared" si="2"/>
        <v>-423.5510204081632</v>
      </c>
    </row>
    <row r="68" spans="14:16" x14ac:dyDescent="0.2">
      <c r="N68" s="10">
        <f t="shared" si="4"/>
        <v>617.14285714285745</v>
      </c>
      <c r="O68" s="10">
        <f t="shared" si="3"/>
        <v>420.5306122448979</v>
      </c>
      <c r="P68" s="10">
        <f t="shared" si="2"/>
        <v>-420.5306122448979</v>
      </c>
    </row>
    <row r="69" spans="14:16" x14ac:dyDescent="0.2">
      <c r="N69" s="10">
        <f t="shared" si="4"/>
        <v>628.5714285714289</v>
      </c>
      <c r="O69" s="10">
        <f t="shared" si="3"/>
        <v>417.34693877551013</v>
      </c>
      <c r="P69" s="10">
        <f t="shared" si="2"/>
        <v>-417.34693877551013</v>
      </c>
    </row>
    <row r="70" spans="14:16" x14ac:dyDescent="0.2">
      <c r="N70" s="10">
        <f t="shared" si="4"/>
        <v>640.00000000000034</v>
      </c>
      <c r="O70" s="10">
        <f t="shared" si="3"/>
        <v>413.99999999999989</v>
      </c>
      <c r="P70" s="10">
        <f t="shared" si="2"/>
        <v>-413.99999999999989</v>
      </c>
    </row>
    <row r="71" spans="14:16" x14ac:dyDescent="0.2">
      <c r="N71" s="10">
        <f t="shared" si="4"/>
        <v>651.42857142857179</v>
      </c>
      <c r="O71" s="10">
        <f t="shared" si="3"/>
        <v>410.48979591836724</v>
      </c>
      <c r="P71" s="10">
        <f t="shared" si="2"/>
        <v>-410.48979591836724</v>
      </c>
    </row>
    <row r="72" spans="14:16" x14ac:dyDescent="0.2">
      <c r="N72" s="10">
        <f t="shared" si="4"/>
        <v>662.85714285714323</v>
      </c>
      <c r="O72" s="10">
        <f t="shared" si="3"/>
        <v>406.81632653061212</v>
      </c>
      <c r="P72" s="10">
        <f t="shared" si="2"/>
        <v>-406.81632653061212</v>
      </c>
    </row>
    <row r="73" spans="14:16" x14ac:dyDescent="0.2">
      <c r="N73" s="10">
        <f t="shared" si="4"/>
        <v>674.28571428571468</v>
      </c>
      <c r="O73" s="10">
        <f t="shared" si="3"/>
        <v>402.97959183673453</v>
      </c>
      <c r="P73" s="10">
        <f t="shared" si="2"/>
        <v>-402.97959183673453</v>
      </c>
    </row>
    <row r="74" spans="14:16" x14ac:dyDescent="0.2">
      <c r="N74" s="10">
        <f t="shared" si="4"/>
        <v>685.71428571428612</v>
      </c>
      <c r="O74" s="10">
        <f t="shared" si="3"/>
        <v>398.97959183673453</v>
      </c>
      <c r="P74" s="10">
        <f t="shared" si="2"/>
        <v>-398.97959183673453</v>
      </c>
    </row>
    <row r="75" spans="14:16" x14ac:dyDescent="0.2">
      <c r="N75" s="10">
        <f t="shared" si="4"/>
        <v>697.14285714285757</v>
      </c>
      <c r="O75" s="10">
        <f t="shared" si="3"/>
        <v>394.81632653061206</v>
      </c>
      <c r="P75" s="10">
        <f t="shared" si="2"/>
        <v>-394.81632653061206</v>
      </c>
    </row>
    <row r="76" spans="14:16" x14ac:dyDescent="0.2">
      <c r="N76" s="10">
        <f t="shared" si="4"/>
        <v>708.57142857142901</v>
      </c>
      <c r="O76" s="10">
        <f t="shared" si="3"/>
        <v>390.48979591836718</v>
      </c>
      <c r="P76" s="10">
        <f t="shared" si="2"/>
        <v>-390.48979591836718</v>
      </c>
    </row>
    <row r="77" spans="14:16" x14ac:dyDescent="0.2">
      <c r="N77" s="10">
        <f t="shared" si="4"/>
        <v>720.00000000000045</v>
      </c>
      <c r="O77" s="10">
        <f t="shared" si="3"/>
        <v>385.99999999999983</v>
      </c>
      <c r="P77" s="10">
        <f t="shared" si="2"/>
        <v>-385.99999999999983</v>
      </c>
    </row>
    <row r="78" spans="14:16" x14ac:dyDescent="0.2">
      <c r="N78" s="10">
        <f t="shared" si="4"/>
        <v>731.4285714285719</v>
      </c>
      <c r="O78" s="10">
        <f t="shared" ref="O78:O84" si="5">-k/2/d*x^2+k*x+Ri</f>
        <v>381.34693877551001</v>
      </c>
      <c r="P78" s="10">
        <f t="shared" si="2"/>
        <v>-381.34693877551001</v>
      </c>
    </row>
    <row r="79" spans="14:16" x14ac:dyDescent="0.2">
      <c r="N79" s="10">
        <f t="shared" si="4"/>
        <v>742.85714285714334</v>
      </c>
      <c r="O79" s="10">
        <f t="shared" si="5"/>
        <v>376.53061224489772</v>
      </c>
      <c r="P79" s="10">
        <f t="shared" ref="P79:P84" si="6">-O79</f>
        <v>-376.53061224489772</v>
      </c>
    </row>
    <row r="80" spans="14:16" x14ac:dyDescent="0.2">
      <c r="N80" s="10">
        <f t="shared" si="4"/>
        <v>754.28571428571479</v>
      </c>
      <c r="O80" s="10">
        <f t="shared" si="5"/>
        <v>371.55102040816303</v>
      </c>
      <c r="P80" s="10">
        <f t="shared" si="6"/>
        <v>-371.55102040816303</v>
      </c>
    </row>
    <row r="81" spans="14:16" x14ac:dyDescent="0.2">
      <c r="N81" s="10">
        <f t="shared" si="4"/>
        <v>765.71428571428623</v>
      </c>
      <c r="O81" s="10">
        <f t="shared" si="5"/>
        <v>366.40816326530592</v>
      </c>
      <c r="P81" s="10">
        <f t="shared" si="6"/>
        <v>-366.40816326530592</v>
      </c>
    </row>
    <row r="82" spans="14:16" x14ac:dyDescent="0.2">
      <c r="N82" s="10">
        <f t="shared" si="4"/>
        <v>777.14285714285768</v>
      </c>
      <c r="O82" s="10">
        <f t="shared" si="5"/>
        <v>361.10204081632628</v>
      </c>
      <c r="P82" s="10">
        <f t="shared" si="6"/>
        <v>-361.10204081632628</v>
      </c>
    </row>
    <row r="83" spans="14:16" x14ac:dyDescent="0.2">
      <c r="N83" s="10">
        <f t="shared" si="4"/>
        <v>788.57142857142912</v>
      </c>
      <c r="O83" s="10">
        <f t="shared" si="5"/>
        <v>355.63265306122418</v>
      </c>
      <c r="P83" s="10">
        <f t="shared" si="6"/>
        <v>-355.63265306122418</v>
      </c>
    </row>
    <row r="84" spans="14:16" x14ac:dyDescent="0.2">
      <c r="N84" s="12">
        <f>D9</f>
        <v>800</v>
      </c>
      <c r="O84" s="11">
        <f t="shared" si="5"/>
        <v>350</v>
      </c>
      <c r="P84" s="11">
        <f t="shared" si="6"/>
        <v>-350</v>
      </c>
    </row>
  </sheetData>
  <mergeCells count="7">
    <mergeCell ref="A2:F2"/>
    <mergeCell ref="N12:P12"/>
    <mergeCell ref="P8:Q9"/>
    <mergeCell ref="B25:D25"/>
    <mergeCell ref="N5:O5"/>
    <mergeCell ref="B5:E6"/>
    <mergeCell ref="A21:F2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9" r:id="rId4" name="ScrollBar1">
          <controlPr defaultSize="0" autoLine="0" linkedCell="Re" r:id="rId5">
            <anchor moveWithCells="1">
              <from>
                <xdr:col>1</xdr:col>
                <xdr:colOff>419100</xdr:colOff>
                <xdr:row>9</xdr:row>
                <xdr:rowOff>95250</xdr:rowOff>
              </from>
              <to>
                <xdr:col>1</xdr:col>
                <xdr:colOff>619125</xdr:colOff>
                <xdr:row>18</xdr:row>
                <xdr:rowOff>114300</xdr:rowOff>
              </to>
            </anchor>
          </controlPr>
        </control>
      </mc:Choice>
      <mc:Fallback>
        <control shapeId="1029" r:id="rId4" name="ScrollBar1"/>
      </mc:Fallback>
    </mc:AlternateContent>
    <mc:AlternateContent xmlns:mc="http://schemas.openxmlformats.org/markup-compatibility/2006">
      <mc:Choice Requires="x14">
        <control shapeId="1030" r:id="rId6" name="ScrollBar2">
          <controlPr defaultSize="0" autoLine="0" linkedCell="Ri" r:id="rId7">
            <anchor moveWithCells="1">
              <from>
                <xdr:col>2</xdr:col>
                <xdr:colOff>428625</xdr:colOff>
                <xdr:row>9</xdr:row>
                <xdr:rowOff>95250</xdr:rowOff>
              </from>
              <to>
                <xdr:col>2</xdr:col>
                <xdr:colOff>628650</xdr:colOff>
                <xdr:row>18</xdr:row>
                <xdr:rowOff>114300</xdr:rowOff>
              </to>
            </anchor>
          </controlPr>
        </control>
      </mc:Choice>
      <mc:Fallback>
        <control shapeId="1030" r:id="rId6" name="ScrollBar2"/>
      </mc:Fallback>
    </mc:AlternateContent>
    <mc:AlternateContent xmlns:mc="http://schemas.openxmlformats.org/markup-compatibility/2006">
      <mc:Choice Requires="x14">
        <control shapeId="1031" r:id="rId8" name="ScrollBar3">
          <controlPr defaultSize="0" autoLine="0" linkedCell="Ht" r:id="rId9">
            <anchor moveWithCells="1">
              <from>
                <xdr:col>3</xdr:col>
                <xdr:colOff>428625</xdr:colOff>
                <xdr:row>9</xdr:row>
                <xdr:rowOff>95250</xdr:rowOff>
              </from>
              <to>
                <xdr:col>3</xdr:col>
                <xdr:colOff>628650</xdr:colOff>
                <xdr:row>18</xdr:row>
                <xdr:rowOff>114300</xdr:rowOff>
              </to>
            </anchor>
          </controlPr>
        </control>
      </mc:Choice>
      <mc:Fallback>
        <control shapeId="1031" r:id="rId8" name="ScrollBar3"/>
      </mc:Fallback>
    </mc:AlternateContent>
    <mc:AlternateContent xmlns:mc="http://schemas.openxmlformats.org/markup-compatibility/2006">
      <mc:Choice Requires="x14">
        <control shapeId="1032" r:id="rId10" name="ScrollBar4">
          <controlPr defaultSize="0" autoLine="0" linkedCell="Hl" r:id="rId7">
            <anchor moveWithCells="1">
              <from>
                <xdr:col>4</xdr:col>
                <xdr:colOff>438150</xdr:colOff>
                <xdr:row>9</xdr:row>
                <xdr:rowOff>95250</xdr:rowOff>
              </from>
              <to>
                <xdr:col>4</xdr:col>
                <xdr:colOff>638175</xdr:colOff>
                <xdr:row>18</xdr:row>
                <xdr:rowOff>114300</xdr:rowOff>
              </to>
            </anchor>
          </controlPr>
        </control>
      </mc:Choice>
      <mc:Fallback>
        <control shapeId="1032" r:id="rId10" name="ScrollBar4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showGridLines="0" workbookViewId="0">
      <selection activeCell="L14" sqref="L14"/>
    </sheetView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Calculs</vt:lpstr>
      <vt:lpstr>Calculs manuels</vt:lpstr>
      <vt:lpstr>d</vt:lpstr>
      <vt:lpstr>Hl</vt:lpstr>
      <vt:lpstr>Ht</vt:lpstr>
      <vt:lpstr>k</vt:lpstr>
      <vt:lpstr>Re</vt:lpstr>
      <vt:lpstr>Ri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proprietaire</dc:creator>
  <cp:lastModifiedBy>rené2</cp:lastModifiedBy>
  <dcterms:created xsi:type="dcterms:W3CDTF">2009-01-23T07:56:45Z</dcterms:created>
  <dcterms:modified xsi:type="dcterms:W3CDTF">2016-03-22T15:45:15Z</dcterms:modified>
</cp:coreProperties>
</file>