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BE\Desktop\"/>
    </mc:Choice>
  </mc:AlternateContent>
  <bookViews>
    <workbookView xWindow="0" yWindow="0" windowWidth="23040" windowHeight="9408"/>
  </bookViews>
  <sheets>
    <sheet name="Etudes hive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3" i="1"/>
  <c r="K23" i="1" l="1"/>
  <c r="L23" i="1" s="1"/>
  <c r="C6" i="1" l="1"/>
  <c r="C11" i="1" l="1"/>
  <c r="C12" i="1"/>
  <c r="C13" i="1" l="1"/>
  <c r="C14" i="1" s="1"/>
  <c r="C31" i="1" s="1"/>
  <c r="D31" i="1" l="1"/>
  <c r="A39" i="1"/>
  <c r="A40" i="1" s="1"/>
  <c r="E31" i="1" s="1"/>
</calcChain>
</file>

<file path=xl/sharedStrings.xml><?xml version="1.0" encoding="utf-8"?>
<sst xmlns="http://schemas.openxmlformats.org/spreadsheetml/2006/main" count="26" uniqueCount="26">
  <si>
    <r>
      <t>θ</t>
    </r>
    <r>
      <rPr>
        <vertAlign val="subscript"/>
        <sz val="11"/>
        <color theme="1"/>
        <rFont val="Calibri"/>
        <family val="2"/>
      </rPr>
      <t>air</t>
    </r>
    <r>
      <rPr>
        <sz val="11"/>
        <color theme="1"/>
        <rFont val="Calibri"/>
        <family val="2"/>
      </rPr>
      <t xml:space="preserve"> (°C) = </t>
    </r>
  </si>
  <si>
    <r>
      <t>v</t>
    </r>
    <r>
      <rPr>
        <vertAlign val="subscript"/>
        <sz val="11"/>
        <color theme="1"/>
        <rFont val="Calibri"/>
        <family val="2"/>
        <scheme val="minor"/>
      </rPr>
      <t>air</t>
    </r>
    <r>
      <rPr>
        <sz val="11"/>
        <color theme="1"/>
        <rFont val="Calibri"/>
        <family val="2"/>
        <scheme val="minor"/>
      </rPr>
      <t xml:space="preserve"> (m/s) =</t>
    </r>
  </si>
  <si>
    <r>
      <t>ρ</t>
    </r>
    <r>
      <rPr>
        <vertAlign val="subscript"/>
        <sz val="11"/>
        <color theme="1"/>
        <rFont val="Calibri"/>
        <family val="2"/>
      </rPr>
      <t>air</t>
    </r>
    <r>
      <rPr>
        <sz val="11"/>
        <color theme="1"/>
        <rFont val="Calibri"/>
        <family val="2"/>
      </rPr>
      <t xml:space="preserve"> (kg/m³) =</t>
    </r>
  </si>
  <si>
    <r>
      <t>Cp</t>
    </r>
    <r>
      <rPr>
        <vertAlign val="subscript"/>
        <sz val="11"/>
        <color theme="1"/>
        <rFont val="Calibri"/>
        <family val="2"/>
      </rPr>
      <t>air</t>
    </r>
    <r>
      <rPr>
        <sz val="11"/>
        <color theme="1"/>
        <rFont val="Calibri"/>
        <family val="2"/>
      </rPr>
      <t xml:space="preserve"> (J/kg.K) =</t>
    </r>
  </si>
  <si>
    <r>
      <t>μ</t>
    </r>
    <r>
      <rPr>
        <vertAlign val="subscript"/>
        <sz val="11"/>
        <color theme="1"/>
        <rFont val="Calibri"/>
        <family val="2"/>
      </rPr>
      <t>air</t>
    </r>
    <r>
      <rPr>
        <sz val="11"/>
        <color theme="1"/>
        <rFont val="Calibri"/>
        <family val="2"/>
      </rPr>
      <t xml:space="preserve"> (kg/m.s) =</t>
    </r>
  </si>
  <si>
    <t>Reynolds =</t>
  </si>
  <si>
    <t>Dimension palette =</t>
  </si>
  <si>
    <t>x</t>
  </si>
  <si>
    <r>
      <t>θ</t>
    </r>
    <r>
      <rPr>
        <vertAlign val="subscript"/>
        <sz val="11"/>
        <color theme="1"/>
        <rFont val="Calibri"/>
        <family val="2"/>
      </rPr>
      <t>initial</t>
    </r>
    <r>
      <rPr>
        <sz val="11"/>
        <color theme="1"/>
        <rFont val="Calibri"/>
        <family val="2"/>
      </rPr>
      <t xml:space="preserve"> ampoule =</t>
    </r>
  </si>
  <si>
    <r>
      <t>θ</t>
    </r>
    <r>
      <rPr>
        <vertAlign val="subscript"/>
        <sz val="11"/>
        <color theme="1"/>
        <rFont val="Calibri"/>
        <family val="2"/>
      </rPr>
      <t>finale</t>
    </r>
    <r>
      <rPr>
        <sz val="11"/>
        <color theme="1"/>
        <rFont val="Calibri"/>
        <family val="2"/>
      </rPr>
      <t xml:space="preserve"> ampoule =</t>
    </r>
  </si>
  <si>
    <t>Débit air =</t>
  </si>
  <si>
    <r>
      <t>λ</t>
    </r>
    <r>
      <rPr>
        <vertAlign val="subscript"/>
        <sz val="11"/>
        <color theme="1"/>
        <rFont val="Calibri"/>
        <family val="2"/>
      </rPr>
      <t>air</t>
    </r>
    <r>
      <rPr>
        <sz val="11"/>
        <color theme="1"/>
        <rFont val="Calibri"/>
        <family val="2"/>
      </rPr>
      <t xml:space="preserve"> (W/m.K) =</t>
    </r>
  </si>
  <si>
    <t>Nusselt =</t>
  </si>
  <si>
    <t>Prandtl =</t>
  </si>
  <si>
    <t>hc =</t>
  </si>
  <si>
    <t>P =</t>
  </si>
  <si>
    <t>contenance</t>
  </si>
  <si>
    <t>nb flacons</t>
  </si>
  <si>
    <t>Chaleur dissipée</t>
  </si>
  <si>
    <t>Chaleur totale dissipée</t>
  </si>
  <si>
    <t>tps pour atteindre 40°C :</t>
  </si>
  <si>
    <t>Chaleur spécifique [kJ/kg.°C] :</t>
  </si>
  <si>
    <r>
      <t>m</t>
    </r>
    <r>
      <rPr>
        <vertAlign val="subscript"/>
        <sz val="11"/>
        <color theme="1"/>
        <rFont val="Calibri"/>
        <family val="2"/>
        <scheme val="minor"/>
      </rPr>
      <t>chariot</t>
    </r>
  </si>
  <si>
    <r>
      <t>m</t>
    </r>
    <r>
      <rPr>
        <vertAlign val="subscript"/>
        <sz val="11"/>
        <color theme="1"/>
        <rFont val="Calibri"/>
        <family val="2"/>
        <scheme val="minor"/>
      </rPr>
      <t>bouchon</t>
    </r>
  </si>
  <si>
    <r>
      <t>m</t>
    </r>
    <r>
      <rPr>
        <vertAlign val="subscript"/>
        <sz val="11"/>
        <color theme="1"/>
        <rFont val="Calibri"/>
        <family val="2"/>
        <scheme val="minor"/>
      </rPr>
      <t>solution</t>
    </r>
  </si>
  <si>
    <r>
      <t>m</t>
    </r>
    <r>
      <rPr>
        <vertAlign val="subscript"/>
        <sz val="11"/>
        <color theme="1"/>
        <rFont val="Calibri"/>
        <family val="2"/>
        <scheme val="minor"/>
      </rPr>
      <t>verre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</si>
</sst>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&quot; minutes&quot;"/>
    <numFmt numFmtId="165" formatCode="0.00&quot; kg&quot;"/>
    <numFmt numFmtId="166" formatCode="#,##0&quot; J&quot;"/>
    <numFmt numFmtId="167" formatCode="#,##0&quot; kJ&quot;"/>
    <numFmt numFmtId="168" formatCode="0.00&quot; kJ/s&quot;"/>
    <numFmt numFmtId="169" formatCode="0&quot; heures&quot;"/>
    <numFmt numFmtId="170" formatCode="#,##0&quot; minutes&quot;"/>
    <numFmt numFmtId="171" formatCode="#,##0.00&quot; h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2" borderId="0" xfId="0" applyFill="1"/>
    <xf numFmtId="0" fontId="0" fillId="3" borderId="0" xfId="0" applyFill="1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0" fillId="0" borderId="0" xfId="0" applyFill="1"/>
    <xf numFmtId="168" fontId="4" fillId="0" borderId="0" xfId="0" applyNumberFormat="1" applyFon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0"/>
  <sheetViews>
    <sheetView tabSelected="1" workbookViewId="0">
      <selection activeCell="I7" sqref="I7"/>
    </sheetView>
  </sheetViews>
  <sheetFormatPr baseColWidth="10" defaultRowHeight="14.4" x14ac:dyDescent="0.3"/>
  <cols>
    <col min="2" max="2" width="14.109375" bestFit="1" customWidth="1"/>
    <col min="3" max="3" width="11.88671875" bestFit="1" customWidth="1"/>
    <col min="6" max="6" width="17.33203125" bestFit="1" customWidth="1"/>
    <col min="11" max="11" width="14.109375" bestFit="1" customWidth="1"/>
    <col min="12" max="12" width="14.109375" customWidth="1"/>
    <col min="14" max="14" width="13.21875" customWidth="1"/>
    <col min="20" max="20" width="14.109375" bestFit="1" customWidth="1"/>
    <col min="21" max="21" width="19.5546875" bestFit="1" customWidth="1"/>
  </cols>
  <sheetData>
    <row r="2" spans="2:9" ht="15.6" x14ac:dyDescent="0.35">
      <c r="B2" s="1" t="s">
        <v>0</v>
      </c>
      <c r="C2" s="3">
        <v>20</v>
      </c>
      <c r="F2" t="s">
        <v>6</v>
      </c>
      <c r="G2">
        <v>3</v>
      </c>
      <c r="H2" s="2" t="s">
        <v>7</v>
      </c>
      <c r="I2">
        <v>2</v>
      </c>
    </row>
    <row r="3" spans="2:9" ht="15.6" x14ac:dyDescent="0.35">
      <c r="B3" t="s">
        <v>1</v>
      </c>
      <c r="C3">
        <f>ROUNDUP(G5/((G2-1)*I2*3600),1)</f>
        <v>2.8000000000000003</v>
      </c>
      <c r="F3" s="1" t="s">
        <v>8</v>
      </c>
      <c r="G3">
        <v>90</v>
      </c>
    </row>
    <row r="4" spans="2:9" ht="15.6" x14ac:dyDescent="0.35">
      <c r="B4" s="1" t="s">
        <v>2</v>
      </c>
      <c r="C4">
        <v>1.177</v>
      </c>
      <c r="F4" s="1" t="s">
        <v>9</v>
      </c>
      <c r="G4" s="3">
        <v>50</v>
      </c>
    </row>
    <row r="5" spans="2:9" ht="15.6" x14ac:dyDescent="0.35">
      <c r="B5" s="1" t="s">
        <v>3</v>
      </c>
      <c r="C5">
        <v>1006</v>
      </c>
      <c r="F5" s="1" t="s">
        <v>10</v>
      </c>
      <c r="G5" s="4">
        <v>40000</v>
      </c>
    </row>
    <row r="6" spans="2:9" ht="15.6" x14ac:dyDescent="0.35">
      <c r="B6" s="1" t="s">
        <v>4</v>
      </c>
      <c r="C6" s="5">
        <f>1.85*0.00001</f>
        <v>1.8500000000000002E-5</v>
      </c>
      <c r="F6" s="1"/>
      <c r="G6" s="11"/>
    </row>
    <row r="7" spans="2:9" ht="15.6" x14ac:dyDescent="0.35">
      <c r="B7" s="1" t="s">
        <v>11</v>
      </c>
      <c r="C7">
        <v>2.6200000000000001E-2</v>
      </c>
    </row>
    <row r="11" spans="2:9" x14ac:dyDescent="0.3">
      <c r="B11" t="s">
        <v>5</v>
      </c>
      <c r="C11" s="5">
        <f>C3*G2*C4/C6</f>
        <v>534421.62162162166</v>
      </c>
    </row>
    <row r="12" spans="2:9" x14ac:dyDescent="0.3">
      <c r="B12" t="s">
        <v>13</v>
      </c>
      <c r="C12" s="6">
        <f>C6*C5/C7</f>
        <v>0.71034351145038177</v>
      </c>
    </row>
    <row r="13" spans="2:9" x14ac:dyDescent="0.3">
      <c r="B13" t="s">
        <v>12</v>
      </c>
      <c r="C13" s="6">
        <f>0.036*(C12^0.33)*(C11^0.8)</f>
        <v>1229.1200270537083</v>
      </c>
      <c r="D13" s="5"/>
    </row>
    <row r="14" spans="2:9" x14ac:dyDescent="0.3">
      <c r="B14" t="s">
        <v>14</v>
      </c>
      <c r="C14">
        <f>C7*C13/G2</f>
        <v>10.73431490293572</v>
      </c>
    </row>
    <row r="15" spans="2:9" x14ac:dyDescent="0.3">
      <c r="B15" t="s">
        <v>15</v>
      </c>
      <c r="C15" s="12">
        <f>(C14*(G3-C2)*G2*I2)/1000</f>
        <v>4.508412259233002</v>
      </c>
    </row>
    <row r="18" spans="1:12" x14ac:dyDescent="0.3">
      <c r="C18" s="8"/>
    </row>
    <row r="19" spans="1:12" x14ac:dyDescent="0.3">
      <c r="C19" s="9"/>
    </row>
    <row r="21" spans="1:12" x14ac:dyDescent="0.3">
      <c r="C21" s="7"/>
    </row>
    <row r="22" spans="1:12" ht="15.6" x14ac:dyDescent="0.35">
      <c r="B22" t="s">
        <v>16</v>
      </c>
      <c r="C22" t="s">
        <v>17</v>
      </c>
      <c r="D22" t="s">
        <v>25</v>
      </c>
      <c r="E22" t="s">
        <v>24</v>
      </c>
      <c r="F22" t="s">
        <v>23</v>
      </c>
      <c r="G22" t="s">
        <v>22</v>
      </c>
      <c r="K22" t="s">
        <v>18</v>
      </c>
      <c r="L22" t="s">
        <v>19</v>
      </c>
    </row>
    <row r="23" spans="1:12" x14ac:dyDescent="0.3">
      <c r="B23">
        <v>1000</v>
      </c>
      <c r="C23">
        <v>350</v>
      </c>
      <c r="D23">
        <v>0.5</v>
      </c>
      <c r="E23">
        <v>1</v>
      </c>
      <c r="F23">
        <v>1.4999999999999999E-2</v>
      </c>
      <c r="G23">
        <v>40</v>
      </c>
      <c r="K23" s="10">
        <f>(C23*(D23*D$26+E23*E$26+F23*F$26)+G23*G$26)*($G$3-$G$4)</f>
        <v>65573.02</v>
      </c>
      <c r="L23" s="10">
        <f t="shared" ref="L23" si="0">K23*7</f>
        <v>459011.14</v>
      </c>
    </row>
    <row r="26" spans="1:12" x14ac:dyDescent="0.3">
      <c r="B26" s="17" t="s">
        <v>21</v>
      </c>
      <c r="C26" s="17"/>
      <c r="D26">
        <v>0.75</v>
      </c>
      <c r="E26">
        <v>4.1870000000000003</v>
      </c>
      <c r="F26">
        <v>0.94199999999999995</v>
      </c>
      <c r="G26">
        <v>0.94199999999999995</v>
      </c>
    </row>
    <row r="31" spans="1:12" x14ac:dyDescent="0.3">
      <c r="A31" t="s">
        <v>20</v>
      </c>
      <c r="C31" s="15">
        <f>L23/C15</f>
        <v>101812.1488468514</v>
      </c>
      <c r="D31" s="13">
        <f>ROUNDDOWN(C31/60,0)</f>
        <v>1696</v>
      </c>
      <c r="E31" s="14">
        <f>ROUNDDOWN(A40*60,0)</f>
        <v>8</v>
      </c>
    </row>
    <row r="39" spans="1:1" hidden="1" x14ac:dyDescent="0.3">
      <c r="A39" s="15">
        <f>ROUNDDOWN(C31,0)</f>
        <v>101812</v>
      </c>
    </row>
    <row r="40" spans="1:1" hidden="1" x14ac:dyDescent="0.3">
      <c r="A40" s="16">
        <f>C31-A39</f>
        <v>0.14884685139986686</v>
      </c>
    </row>
  </sheetData>
  <mergeCells count="1">
    <mergeCell ref="B26:C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Etudes hiver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Jean-Philippe BERNARDON</dc:creator>
  <cp:lastModifiedBy>Jean-Philippe BERNARDON</cp:lastModifiedBy>
  <dcterms:created xsi:type="dcterms:W3CDTF">2015-07-15T13:28:32Z</dcterms:created>
  <dcterms:modified xsi:type="dcterms:W3CDTF">2015-07-17T16:48:43Z</dcterms:modified>
</cp:coreProperties>
</file>