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9270"/>
  </bookViews>
  <sheets>
    <sheet name="Calculs" sheetId="1" r:id="rId1"/>
  </sheets>
  <definedNames>
    <definedName name="µ">Calculs!$D$8</definedName>
    <definedName name="Fb">Calculs!$C$8</definedName>
    <definedName name="Ft">Calculs!$F$19</definedName>
    <definedName name="Fv">Calculs!$F$13</definedName>
    <definedName name="Rm">Calculs!$F$15</definedName>
    <definedName name="Xm">Calculs!$E$8</definedName>
    <definedName name="Xn">Calculs!$G$8</definedName>
    <definedName name="Xv">Calculs!$H$8</definedName>
    <definedName name="Xvlim">Calculs!$O$8</definedName>
    <definedName name="Ym">Calculs!$F$8</definedName>
    <definedName name="φ1">Calculs!$K$8</definedName>
    <definedName name="φ2">Calculs!$M$8</definedName>
  </definedNames>
  <calcPr calcId="145621"/>
</workbook>
</file>

<file path=xl/calcChain.xml><?xml version="1.0" encoding="utf-8"?>
<calcChain xmlns="http://schemas.openxmlformats.org/spreadsheetml/2006/main">
  <c r="O8" i="1" l="1"/>
  <c r="H9" i="1" s="1"/>
  <c r="M8" i="1" l="1"/>
  <c r="K8" i="1" l="1"/>
  <c r="F13" i="1" s="1"/>
  <c r="N8" i="1"/>
  <c r="F15" i="1" l="1"/>
  <c r="L8" i="1"/>
  <c r="F19" i="1" l="1"/>
  <c r="F21" i="1" s="1"/>
  <c r="F17" i="1"/>
</calcChain>
</file>

<file path=xl/sharedStrings.xml><?xml version="1.0" encoding="utf-8"?>
<sst xmlns="http://schemas.openxmlformats.org/spreadsheetml/2006/main" count="36" uniqueCount="25">
  <si>
    <t>µ</t>
  </si>
  <si>
    <t>Fb</t>
  </si>
  <si>
    <t>(N)</t>
  </si>
  <si>
    <t>(mm)</t>
  </si>
  <si>
    <t>Xm</t>
  </si>
  <si>
    <t>Xn</t>
  </si>
  <si>
    <t>Ym</t>
  </si>
  <si>
    <t>Xv</t>
  </si>
  <si>
    <t>(rad)</t>
  </si>
  <si>
    <t>( ° )</t>
  </si>
  <si>
    <t xml:space="preserve">φ1 </t>
  </si>
  <si>
    <t>Entrez les valeurs dans les cellules jaunes</t>
  </si>
  <si>
    <t>Calcul efforts glissière vérin</t>
  </si>
  <si>
    <t>Calculs intermédiaires</t>
  </si>
  <si>
    <t>φ2 (pour info.)</t>
  </si>
  <si>
    <t>Xvlim</t>
  </si>
  <si>
    <t>Angles de frottement</t>
  </si>
  <si>
    <t>Arc-boutement</t>
  </si>
  <si>
    <t>Le calcul du point d'arc-boutement donne un résultat évidemment théorique (point où l'effort devient infini). Avant ce point, les efforts en M et N deviendront tels qu'une déformation permanente surviendra, augmentant artificiellement, de ce fait, le coefficient de frottement. La distance Xvlim réelle sera donc plus courte que celle calculée.</t>
  </si>
  <si>
    <t xml:space="preserve"> F normale</t>
  </si>
  <si>
    <t>Force du vérin Fv</t>
  </si>
  <si>
    <t>Réactions Rm et Rn</t>
  </si>
  <si>
    <t>F tangentielle</t>
  </si>
  <si>
    <t>F totale frottement de glissement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</si>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</sst>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dotted">
        <color theme="0" tint="-0.24994659260841701"/>
      </left>
      <right/>
      <top/>
      <bottom/>
      <diagonal/>
    </border>
    <border>
      <left/>
      <right style="dotted">
        <color theme="0" tint="-0.24994659260841701"/>
      </right>
      <top/>
      <bottom/>
      <diagonal/>
    </border>
    <border>
      <left style="dotted">
        <color theme="0" tint="-0.24994659260841701"/>
      </left>
      <right/>
      <top/>
      <bottom style="dotted">
        <color theme="0" tint="-0.24994659260841701"/>
      </bottom>
      <diagonal/>
    </border>
    <border>
      <left/>
      <right style="dotted">
        <color theme="0" tint="-0.24994659260841701"/>
      </right>
      <top/>
      <bottom style="dotted">
        <color theme="0" tint="-0.24994659260841701"/>
      </bottom>
      <diagonal/>
    </border>
    <border>
      <left style="thin">
        <color indexed="64"/>
      </left>
      <right/>
      <top/>
      <bottom style="dotted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2" fontId="0" fillId="3" borderId="0" xfId="0" applyNumberFormat="1" applyFill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0" xfId="0" applyAlignment="1">
      <alignment horizontal="left"/>
    </xf>
    <xf numFmtId="0" fontId="0" fillId="0" borderId="2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24</xdr:row>
      <xdr:rowOff>0</xdr:rowOff>
    </xdr:from>
    <xdr:to>
      <xdr:col>10</xdr:col>
      <xdr:colOff>66675</xdr:colOff>
      <xdr:row>75</xdr:row>
      <xdr:rowOff>95250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886200"/>
          <a:ext cx="6067425" cy="835342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24</xdr:row>
      <xdr:rowOff>0</xdr:rowOff>
    </xdr:from>
    <xdr:to>
      <xdr:col>17</xdr:col>
      <xdr:colOff>628650</xdr:colOff>
      <xdr:row>75</xdr:row>
      <xdr:rowOff>95250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3886200"/>
          <a:ext cx="6067425" cy="835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1"/>
  <sheetViews>
    <sheetView showGridLines="0" tabSelected="1" zoomScaleNormal="100" workbookViewId="0">
      <selection activeCell="H18" sqref="H18"/>
    </sheetView>
  </sheetViews>
  <sheetFormatPr baseColWidth="10" defaultRowHeight="12.75" x14ac:dyDescent="0.2"/>
  <cols>
    <col min="1" max="1" width="3.140625" customWidth="1"/>
    <col min="2" max="2" width="10.42578125" customWidth="1"/>
    <col min="3" max="3" width="9.85546875" customWidth="1"/>
    <col min="4" max="4" width="9.140625" customWidth="1"/>
    <col min="5" max="8" width="9.85546875" customWidth="1"/>
    <col min="9" max="9" width="11.7109375" customWidth="1"/>
    <col min="10" max="10" width="7.7109375" customWidth="1"/>
    <col min="15" max="15" width="13" customWidth="1"/>
  </cols>
  <sheetData>
    <row r="2" spans="1:17" x14ac:dyDescent="0.2">
      <c r="A2" s="1"/>
      <c r="B2" s="1"/>
      <c r="C2" s="8" t="s">
        <v>12</v>
      </c>
      <c r="D2" s="1"/>
      <c r="E2" s="1"/>
      <c r="F2" s="1"/>
      <c r="G2" s="1"/>
      <c r="H2" s="1"/>
      <c r="I2" s="1"/>
      <c r="J2" s="1"/>
      <c r="K2" s="1"/>
    </row>
    <row r="3" spans="1:17" x14ac:dyDescent="0.2">
      <c r="K3" s="22" t="s">
        <v>13</v>
      </c>
      <c r="L3" s="22"/>
      <c r="M3" s="22"/>
      <c r="N3" s="22"/>
      <c r="O3" s="22"/>
    </row>
    <row r="5" spans="1:17" x14ac:dyDescent="0.2">
      <c r="C5" s="9" t="s">
        <v>11</v>
      </c>
      <c r="K5" s="23" t="s">
        <v>16</v>
      </c>
      <c r="L5" s="23"/>
      <c r="M5" s="23"/>
      <c r="N5" s="23"/>
      <c r="O5" s="14" t="s">
        <v>17</v>
      </c>
    </row>
    <row r="6" spans="1:17" x14ac:dyDescent="0.2">
      <c r="A6" s="1"/>
      <c r="C6" s="3" t="s">
        <v>1</v>
      </c>
      <c r="D6" s="3" t="s">
        <v>0</v>
      </c>
      <c r="E6" s="3" t="s">
        <v>4</v>
      </c>
      <c r="F6" s="3" t="s">
        <v>6</v>
      </c>
      <c r="G6" s="3" t="s">
        <v>5</v>
      </c>
      <c r="H6" s="3" t="s">
        <v>7</v>
      </c>
      <c r="I6" s="1"/>
      <c r="J6" s="1"/>
      <c r="K6" s="17" t="s">
        <v>10</v>
      </c>
      <c r="L6" s="17"/>
      <c r="M6" s="17" t="s">
        <v>14</v>
      </c>
      <c r="N6" s="17"/>
      <c r="O6" s="6" t="s">
        <v>15</v>
      </c>
    </row>
    <row r="7" spans="1:17" x14ac:dyDescent="0.2">
      <c r="A7" s="1"/>
      <c r="C7" s="4" t="s">
        <v>2</v>
      </c>
      <c r="D7" s="16" t="s">
        <v>24</v>
      </c>
      <c r="E7" s="4" t="s">
        <v>3</v>
      </c>
      <c r="F7" s="4" t="s">
        <v>3</v>
      </c>
      <c r="G7" s="4" t="s">
        <v>3</v>
      </c>
      <c r="H7" s="4" t="s">
        <v>3</v>
      </c>
      <c r="I7" s="1"/>
      <c r="K7" s="4" t="s">
        <v>8</v>
      </c>
      <c r="L7" s="4" t="s">
        <v>9</v>
      </c>
      <c r="M7" s="4" t="s">
        <v>8</v>
      </c>
      <c r="N7" s="4" t="s">
        <v>9</v>
      </c>
      <c r="O7" s="4" t="s">
        <v>3</v>
      </c>
    </row>
    <row r="8" spans="1:17" x14ac:dyDescent="0.2">
      <c r="A8" s="1"/>
      <c r="C8" s="5">
        <v>300</v>
      </c>
      <c r="D8" s="5">
        <v>0.1</v>
      </c>
      <c r="E8" s="5">
        <v>70</v>
      </c>
      <c r="F8" s="5">
        <v>60</v>
      </c>
      <c r="G8" s="5">
        <v>80</v>
      </c>
      <c r="H8" s="5">
        <v>80</v>
      </c>
      <c r="I8" s="13"/>
      <c r="K8" s="7">
        <f>PI()-M8</f>
        <v>3.0419240010986313</v>
      </c>
      <c r="L8" s="11">
        <f>DEGREES(K8)</f>
        <v>174.28940686250036</v>
      </c>
      <c r="M8" s="7">
        <f>ATAN(D8)</f>
        <v>9.9668652491162038E-2</v>
      </c>
      <c r="N8" s="11">
        <f>DEGREES(M8)</f>
        <v>5.710593137499643</v>
      </c>
      <c r="O8" s="12">
        <f>Xm+(Ym/µ+Xn-Xm)/2</f>
        <v>375</v>
      </c>
    </row>
    <row r="9" spans="1:17" ht="12.75" customHeight="1" x14ac:dyDescent="0.2">
      <c r="A9" s="1"/>
      <c r="B9" s="1"/>
      <c r="C9" s="1"/>
      <c r="D9" s="1"/>
      <c r="E9" s="1"/>
      <c r="F9" s="1"/>
      <c r="G9" s="1"/>
      <c r="H9" s="18" t="str">
        <f xml:space="preserve"> IF(Xv &gt;=Xvlim,"Xv impossible avec ce µ." &amp; CHAR(10) &amp; "Il y a arc-boutement","")</f>
        <v/>
      </c>
      <c r="I9" s="19"/>
      <c r="K9" s="1"/>
      <c r="L9" s="1"/>
    </row>
    <row r="10" spans="1:17" x14ac:dyDescent="0.2">
      <c r="A10" s="1"/>
      <c r="B10" s="1"/>
      <c r="C10" s="1"/>
      <c r="D10" s="1"/>
      <c r="E10" s="1"/>
      <c r="F10" s="1"/>
      <c r="G10" s="1"/>
      <c r="H10" s="18"/>
      <c r="I10" s="19"/>
      <c r="J10" s="1"/>
      <c r="K10" s="1"/>
      <c r="L10" s="1"/>
    </row>
    <row r="11" spans="1:17" ht="12.75" customHeight="1" x14ac:dyDescent="0.2">
      <c r="A11" s="1"/>
      <c r="B11" s="1"/>
      <c r="C11" s="1"/>
      <c r="D11" s="1"/>
      <c r="E11" s="1"/>
      <c r="F11" s="1"/>
      <c r="G11" s="1"/>
      <c r="H11" s="20"/>
      <c r="I11" s="21"/>
      <c r="J11" s="1"/>
      <c r="K11" s="24" t="s">
        <v>18</v>
      </c>
      <c r="L11" s="24"/>
      <c r="M11" s="24"/>
      <c r="N11" s="24"/>
      <c r="O11" s="24"/>
    </row>
    <row r="12" spans="1:1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4"/>
      <c r="L12" s="24"/>
      <c r="M12" s="24"/>
      <c r="N12" s="24"/>
      <c r="O12" s="24"/>
    </row>
    <row r="13" spans="1:17" x14ac:dyDescent="0.2">
      <c r="E13" s="2" t="s">
        <v>20</v>
      </c>
      <c r="F13" s="10">
        <f>Fb*(SIN(φ1)*(Xm+Xn) -Ym*COS(φ1)) / ( SIN(φ1)*(Xm+Xn-2*Xv)-Ym*COS(φ1))</f>
        <v>381.35593220338978</v>
      </c>
      <c r="G13" t="s">
        <v>2</v>
      </c>
      <c r="K13" s="24"/>
      <c r="L13" s="24"/>
      <c r="M13" s="24"/>
      <c r="N13" s="24"/>
      <c r="O13" s="24"/>
    </row>
    <row r="14" spans="1:17" x14ac:dyDescent="0.2">
      <c r="B14" s="2"/>
      <c r="K14" s="24"/>
      <c r="L14" s="24"/>
      <c r="M14" s="24"/>
      <c r="N14" s="24"/>
      <c r="O14" s="24"/>
    </row>
    <row r="15" spans="1:17" x14ac:dyDescent="0.2">
      <c r="B15" s="2"/>
      <c r="C15" s="1"/>
      <c r="E15" s="2" t="s">
        <v>21</v>
      </c>
      <c r="F15" s="10">
        <f>(Fv-Fb) / 2 / SIN(φ1)</f>
        <v>408.80849984220572</v>
      </c>
      <c r="G15" t="s">
        <v>2</v>
      </c>
      <c r="K15" s="25"/>
      <c r="L15" s="25"/>
      <c r="M15" s="25"/>
      <c r="N15" s="25"/>
      <c r="O15" s="25"/>
    </row>
    <row r="16" spans="1:17" x14ac:dyDescent="0.2">
      <c r="M16" s="15"/>
      <c r="N16" s="15"/>
      <c r="O16" s="15"/>
      <c r="P16" s="15"/>
      <c r="Q16" s="15"/>
    </row>
    <row r="17" spans="2:16" x14ac:dyDescent="0.2">
      <c r="B17" s="2"/>
      <c r="C17" s="2"/>
      <c r="D17" s="1"/>
      <c r="E17" s="2" t="s">
        <v>19</v>
      </c>
      <c r="F17" s="10">
        <f>-Rm*COS(φ1)</f>
        <v>406.77966101694915</v>
      </c>
      <c r="G17" t="s">
        <v>2</v>
      </c>
      <c r="L17" s="15"/>
      <c r="M17" s="15"/>
      <c r="N17" s="15"/>
      <c r="O17" s="15"/>
      <c r="P17" s="15"/>
    </row>
    <row r="18" spans="2:16" x14ac:dyDescent="0.2">
      <c r="B18" s="2"/>
      <c r="C18" s="1"/>
      <c r="K18" s="15"/>
      <c r="L18" s="15"/>
      <c r="M18" s="15"/>
      <c r="N18" s="15"/>
      <c r="O18" s="15"/>
    </row>
    <row r="19" spans="2:16" x14ac:dyDescent="0.2">
      <c r="E19" s="2" t="s">
        <v>22</v>
      </c>
      <c r="F19" s="10">
        <f>Rm*SIN(φ1)</f>
        <v>40.677966101694892</v>
      </c>
      <c r="G19" t="s">
        <v>2</v>
      </c>
      <c r="K19" s="15"/>
      <c r="L19" s="15"/>
      <c r="M19" s="15"/>
      <c r="N19" s="15"/>
      <c r="O19" s="15"/>
    </row>
    <row r="21" spans="2:16" x14ac:dyDescent="0.2">
      <c r="E21" s="2" t="s">
        <v>23</v>
      </c>
      <c r="F21" s="10">
        <f>2*Ft</f>
        <v>81.355932203389784</v>
      </c>
      <c r="G21" t="s">
        <v>2</v>
      </c>
    </row>
  </sheetData>
  <mergeCells count="6">
    <mergeCell ref="K6:L6"/>
    <mergeCell ref="M6:N6"/>
    <mergeCell ref="H9:I11"/>
    <mergeCell ref="K3:O3"/>
    <mergeCell ref="K5:N5"/>
    <mergeCell ref="K11:O15"/>
  </mergeCells>
  <conditionalFormatting sqref="H8">
    <cfRule type="expression" dxfId="0" priority="1">
      <formula>H9&lt;&gt;""</formula>
    </cfRule>
  </conditionalFormatting>
  <pageMargins left="0.7" right="0.7" top="0.75" bottom="0.75" header="0.3" footer="0.3"/>
  <ignoredErrors>
    <ignoredError sqref="M8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12</vt:i4>
      </vt:variant>
    </vt:vector>
  </HeadingPairs>
  <TitlesOfParts>
    <vt:vector size="13" baseType="lpstr">
      <vt:lpstr>Calculs</vt:lpstr>
      <vt:lpstr>µ</vt:lpstr>
      <vt:lpstr>Fb</vt:lpstr>
      <vt:lpstr>Ft</vt:lpstr>
      <vt:lpstr>Fv</vt:lpstr>
      <vt:lpstr>Rm</vt:lpstr>
      <vt:lpstr>Xm</vt:lpstr>
      <vt:lpstr>Xn</vt:lpstr>
      <vt:lpstr>Xv</vt:lpstr>
      <vt:lpstr>Xvlim</vt:lpstr>
      <vt:lpstr>Ym</vt:lpstr>
      <vt:lpstr>φ1</vt:lpstr>
      <vt:lpstr>φ2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2013-01-24T15:53:47Z</dcterms:created>
  <dcterms:modified xsi:type="dcterms:W3CDTF">2013-02-22T08:29:20Z</dcterms:modified>
</cp:coreProperties>
</file>