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22116" windowHeight="10872"/>
  </bookViews>
  <sheets>
    <sheet name="Calculs efforts et positions" sheetId="1" r:id="rId1"/>
  </sheets>
  <definedNames>
    <definedName name="AD">'Calculs efforts et positions'!$T$14</definedName>
    <definedName name="Fv">'Calculs efforts et positions'!$J$24</definedName>
    <definedName name="M_1">'Calculs efforts et positions'!$E$7</definedName>
    <definedName name="M_2">'Calculs efforts et positions'!$F$7</definedName>
    <definedName name="P">'Calculs efforts et positions'!$R$7</definedName>
    <definedName name="P_1">'Calculs efforts et positions'!$P$7</definedName>
    <definedName name="P_2">'Calculs efforts et positions'!$Q$7</definedName>
    <definedName name="X_g1">'Calculs efforts et positions'!$C$7</definedName>
    <definedName name="X_g2">'Calculs efforts et positions'!$D$7</definedName>
    <definedName name="xA">'Calculs efforts et positions'!$I$7</definedName>
    <definedName name="xAD">'Calculs efforts et positions'!$P$14</definedName>
    <definedName name="xD">'Calculs efforts et positions'!$T$7</definedName>
    <definedName name="xDo">'Calculs efforts et positions'!$H$7</definedName>
    <definedName name="xG">'Calculs efforts et positions'!$V$7</definedName>
    <definedName name="xGo">'Calculs efforts et positions'!$U$7</definedName>
    <definedName name="xOD">'Calculs efforts et positions'!$Q$14</definedName>
    <definedName name="xOG">'Calculs efforts et positions'!$R$14</definedName>
    <definedName name="Y_g1">'Calculs efforts et positions'!$C$8</definedName>
    <definedName name="Y_g2">'Calculs efforts et positions'!$D$8</definedName>
    <definedName name="yA">'Calculs efforts et positions'!$I$8</definedName>
    <definedName name="yAD">'Calculs efforts et positions'!$P$15</definedName>
    <definedName name="yD">'Calculs efforts et positions'!$T$8</definedName>
    <definedName name="yDo">'Calculs efforts et positions'!$H$8</definedName>
    <definedName name="yG">'Calculs efforts et positions'!$V$8</definedName>
    <definedName name="yGo">'Calculs efforts et positions'!$U$8</definedName>
    <definedName name="yOD">'Calculs efforts et positions'!$Q$15</definedName>
    <definedName name="yOG">'Calculs efforts et positions'!$R$15</definedName>
    <definedName name="θ">'Calculs efforts et positions'!$O$7</definedName>
    <definedName name="θdeg">'Calculs efforts et positions'!$K$6</definedName>
  </definedNames>
  <calcPr calcId="145621"/>
</workbook>
</file>

<file path=xl/calcChain.xml><?xml version="1.0" encoding="utf-8"?>
<calcChain xmlns="http://schemas.openxmlformats.org/spreadsheetml/2006/main">
  <c r="Q7" i="1" l="1"/>
  <c r="P7" i="1"/>
  <c r="R7" i="1" l="1"/>
  <c r="U7" i="1" s="1"/>
  <c r="O7" i="1"/>
  <c r="T8" i="1" s="1"/>
  <c r="U8" i="1" l="1"/>
  <c r="V7" i="1"/>
  <c r="R14" i="1" s="1"/>
  <c r="V8" i="1"/>
  <c r="R15" i="1" s="1"/>
  <c r="T7" i="1"/>
  <c r="P14" i="1" l="1"/>
  <c r="Q14" i="1"/>
  <c r="Q15" i="1" l="1"/>
  <c r="P15" i="1"/>
  <c r="J25" i="1" s="1"/>
  <c r="T14" i="1" l="1"/>
  <c r="J24" i="1" s="1"/>
  <c r="J31" i="1" l="1"/>
  <c r="J27" i="1"/>
  <c r="J26" i="1" l="1"/>
</calcChain>
</file>

<file path=xl/sharedStrings.xml><?xml version="1.0" encoding="utf-8"?>
<sst xmlns="http://schemas.openxmlformats.org/spreadsheetml/2006/main" count="63" uniqueCount="40">
  <si>
    <t>D</t>
  </si>
  <si>
    <t>A</t>
  </si>
  <si>
    <t>(mm)</t>
  </si>
  <si>
    <t>(kg)</t>
  </si>
  <si>
    <t xml:space="preserve">x  </t>
  </si>
  <si>
    <t xml:space="preserve">y  </t>
  </si>
  <si>
    <t>(rad)</t>
  </si>
  <si>
    <t>θ</t>
  </si>
  <si>
    <t>vec AD</t>
  </si>
  <si>
    <t>vec OD</t>
  </si>
  <si>
    <t xml:space="preserve">θ  </t>
  </si>
  <si>
    <t xml:space="preserve">  ( ° )</t>
  </si>
  <si>
    <t>Point D</t>
  </si>
  <si>
    <t>Point G</t>
  </si>
  <si>
    <t>(N)</t>
  </si>
  <si>
    <t>vec OG</t>
  </si>
  <si>
    <t>Fv</t>
  </si>
  <si>
    <t>xRo</t>
  </si>
  <si>
    <t>yRo</t>
  </si>
  <si>
    <t>Résultats</t>
  </si>
  <si>
    <t>( ° )</t>
  </si>
  <si>
    <t>β</t>
  </si>
  <si>
    <r>
      <t>Long</t>
    </r>
    <r>
      <rPr>
        <vertAlign val="super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AD</t>
    </r>
  </si>
  <si>
    <r>
      <rPr>
        <b/>
        <sz val="11"/>
        <color theme="1"/>
        <rFont val="Calibri"/>
        <family val="2"/>
        <scheme val="minor"/>
      </rPr>
      <t>Longueur vérin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(vérifier si compatible avec course + longueur morte)</t>
    </r>
  </si>
  <si>
    <t>Lv</t>
  </si>
  <si>
    <t>Entrez vos valeurs dans les cellules jaunes (attention aux signes!)</t>
  </si>
  <si>
    <t>Go</t>
  </si>
  <si>
    <t>Position centres gravité</t>
  </si>
  <si>
    <t>G1 poutre</t>
  </si>
  <si>
    <t>G2 vérin</t>
  </si>
  <si>
    <t>Masses</t>
  </si>
  <si>
    <t>M1 poutre</t>
  </si>
  <si>
    <t>M2 vérin</t>
  </si>
  <si>
    <t>Fv &gt; 0 : le vérin pousse</t>
  </si>
  <si>
    <t>Fv &lt; 0 : le vérin tire</t>
  </si>
  <si>
    <t>Poutre P1</t>
  </si>
  <si>
    <t>Poutre P2</t>
  </si>
  <si>
    <t>Poids</t>
  </si>
  <si>
    <t>Centre de gravité ens.</t>
  </si>
  <si>
    <t>Total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</si>
</sst>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00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/>
    </xf>
    <xf numFmtId="166" fontId="0" fillId="4" borderId="0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1" fontId="0" fillId="0" borderId="3" xfId="0" applyNumberFormat="1" applyFill="1" applyBorder="1" applyAlignment="1">
      <alignment horizontal="center"/>
    </xf>
    <xf numFmtId="0" fontId="1" fillId="0" borderId="0" xfId="0" applyFont="1" applyAlignment="1"/>
    <xf numFmtId="1" fontId="0" fillId="0" borderId="3" xfId="0" applyNumberFormat="1" applyBorder="1" applyAlignment="1">
      <alignment horizontal="center"/>
    </xf>
    <xf numFmtId="0" fontId="0" fillId="0" borderId="0" xfId="0" applyBorder="1"/>
    <xf numFmtId="0" fontId="0" fillId="0" borderId="13" xfId="0" applyBorder="1"/>
    <xf numFmtId="0" fontId="0" fillId="0" borderId="13" xfId="0" applyBorder="1" applyAlignment="1">
      <alignment horizontal="center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464820</xdr:colOff>
          <xdr:row>6</xdr:row>
          <xdr:rowOff>22860</xdr:rowOff>
        </xdr:from>
        <xdr:to>
          <xdr:col>11</xdr:col>
          <xdr:colOff>358140</xdr:colOff>
          <xdr:row>7</xdr:row>
          <xdr:rowOff>68580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121920</xdr:colOff>
      <xdr:row>17</xdr:row>
      <xdr:rowOff>0</xdr:rowOff>
    </xdr:from>
    <xdr:to>
      <xdr:col>22</xdr:col>
      <xdr:colOff>80136</xdr:colOff>
      <xdr:row>71</xdr:row>
      <xdr:rowOff>167640</xdr:rowOff>
    </xdr:to>
    <xdr:pic>
      <xdr:nvPicPr>
        <xdr:cNvPr id="63" name="Image 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39200" y="3131820"/>
          <a:ext cx="7090536" cy="10058400"/>
        </a:xfrm>
        <a:prstGeom prst="rect">
          <a:avLst/>
        </a:prstGeom>
      </xdr:spPr>
    </xdr:pic>
    <xdr:clientData/>
  </xdr:twoCellAnchor>
  <xdr:twoCellAnchor editAs="oneCell">
    <xdr:from>
      <xdr:col>0</xdr:col>
      <xdr:colOff>621043</xdr:colOff>
      <xdr:row>8</xdr:row>
      <xdr:rowOff>57225</xdr:rowOff>
    </xdr:from>
    <xdr:to>
      <xdr:col>7</xdr:col>
      <xdr:colOff>617220</xdr:colOff>
      <xdr:row>36</xdr:row>
      <xdr:rowOff>0</xdr:rowOff>
    </xdr:to>
    <xdr:grpSp>
      <xdr:nvGrpSpPr>
        <xdr:cNvPr id="19" name="Groupe 18"/>
        <xdr:cNvGrpSpPr/>
      </xdr:nvGrpSpPr>
      <xdr:grpSpPr>
        <a:xfrm>
          <a:off x="621043" y="1520265"/>
          <a:ext cx="5543537" cy="5101515"/>
          <a:chOff x="598183" y="1512645"/>
          <a:chExt cx="5543537" cy="5101515"/>
        </a:xfrm>
      </xdr:grpSpPr>
      <xdr:sp macro="" textlink="">
        <xdr:nvSpPr>
          <xdr:cNvPr id="2" name="Rectangle 1"/>
          <xdr:cNvSpPr/>
        </xdr:nvSpPr>
        <xdr:spPr>
          <a:xfrm>
            <a:off x="4221480" y="3040380"/>
            <a:ext cx="1089660" cy="198120"/>
          </a:xfrm>
          <a:prstGeom prst="rect">
            <a:avLst/>
          </a:prstGeom>
          <a:solidFill>
            <a:schemeClr val="accent5">
              <a:lumMod val="40000"/>
              <a:lumOff val="60000"/>
            </a:schemeClr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grpSp>
        <xdr:nvGrpSpPr>
          <xdr:cNvPr id="40" name="Groupe 39"/>
          <xdr:cNvGrpSpPr/>
        </xdr:nvGrpSpPr>
        <xdr:grpSpPr>
          <a:xfrm rot="20767410">
            <a:off x="1929861" y="2833441"/>
            <a:ext cx="3939540" cy="384113"/>
            <a:chOff x="1600200" y="2095500"/>
            <a:chExt cx="3939540" cy="381000"/>
          </a:xfrm>
        </xdr:grpSpPr>
        <xdr:cxnSp macro="">
          <xdr:nvCxnSpPr>
            <xdr:cNvPr id="41" name="Connecteur droit avec flèche 40"/>
            <xdr:cNvCxnSpPr/>
          </xdr:nvCxnSpPr>
          <xdr:spPr>
            <a:xfrm>
              <a:off x="1600200" y="2186940"/>
              <a:ext cx="3939540" cy="0"/>
            </a:xfrm>
            <a:prstGeom prst="straightConnector1">
              <a:avLst/>
            </a:prstGeom>
            <a:ln>
              <a:solidFill>
                <a:schemeClr val="bg1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2" name="Ellipse 41"/>
            <xdr:cNvSpPr/>
          </xdr:nvSpPr>
          <xdr:spPr>
            <a:xfrm>
              <a:off x="2430780" y="2354580"/>
              <a:ext cx="45720" cy="45720"/>
            </a:xfrm>
            <a:prstGeom prst="ellipse">
              <a:avLst/>
            </a:prstGeom>
            <a:ln>
              <a:solidFill>
                <a:schemeClr val="bg1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44" name="Ellipse 43"/>
            <xdr:cNvSpPr/>
          </xdr:nvSpPr>
          <xdr:spPr>
            <a:xfrm>
              <a:off x="3406140" y="2240280"/>
              <a:ext cx="45720" cy="45720"/>
            </a:xfrm>
            <a:prstGeom prst="ellipse">
              <a:avLst/>
            </a:prstGeom>
            <a:ln>
              <a:solidFill>
                <a:schemeClr val="bg1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45" name="Forme libre 44"/>
            <xdr:cNvSpPr/>
          </xdr:nvSpPr>
          <xdr:spPr>
            <a:xfrm>
              <a:off x="1684020" y="2095500"/>
              <a:ext cx="3329940" cy="381000"/>
            </a:xfrm>
            <a:custGeom>
              <a:avLst/>
              <a:gdLst>
                <a:gd name="connsiteX0" fmla="*/ 0 w 3329940"/>
                <a:gd name="connsiteY0" fmla="*/ 0 h 381000"/>
                <a:gd name="connsiteX1" fmla="*/ 3329940 w 3329940"/>
                <a:gd name="connsiteY1" fmla="*/ 0 h 381000"/>
                <a:gd name="connsiteX2" fmla="*/ 3329940 w 3329940"/>
                <a:gd name="connsiteY2" fmla="*/ 228600 h 381000"/>
                <a:gd name="connsiteX3" fmla="*/ 883920 w 3329940"/>
                <a:gd name="connsiteY3" fmla="*/ 228600 h 381000"/>
                <a:gd name="connsiteX4" fmla="*/ 883920 w 3329940"/>
                <a:gd name="connsiteY4" fmla="*/ 381000 h 381000"/>
                <a:gd name="connsiteX5" fmla="*/ 647700 w 3329940"/>
                <a:gd name="connsiteY5" fmla="*/ 381000 h 381000"/>
                <a:gd name="connsiteX6" fmla="*/ 647700 w 3329940"/>
                <a:gd name="connsiteY6" fmla="*/ 220980 h 381000"/>
                <a:gd name="connsiteX7" fmla="*/ 7620 w 3329940"/>
                <a:gd name="connsiteY7" fmla="*/ 220980 h 381000"/>
                <a:gd name="connsiteX8" fmla="*/ 0 w 3329940"/>
                <a:gd name="connsiteY8" fmla="*/ 0 h 3810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</a:cxnLst>
              <a:rect l="l" t="t" r="r" b="b"/>
              <a:pathLst>
                <a:path w="3329940" h="381000">
                  <a:moveTo>
                    <a:pt x="0" y="0"/>
                  </a:moveTo>
                  <a:lnTo>
                    <a:pt x="3329940" y="0"/>
                  </a:lnTo>
                  <a:lnTo>
                    <a:pt x="3329940" y="228600"/>
                  </a:lnTo>
                  <a:lnTo>
                    <a:pt x="883920" y="228600"/>
                  </a:lnTo>
                  <a:lnTo>
                    <a:pt x="883920" y="381000"/>
                  </a:lnTo>
                  <a:lnTo>
                    <a:pt x="647700" y="381000"/>
                  </a:lnTo>
                  <a:lnTo>
                    <a:pt x="647700" y="220980"/>
                  </a:lnTo>
                  <a:lnTo>
                    <a:pt x="7620" y="220980"/>
                  </a:lnTo>
                  <a:lnTo>
                    <a:pt x="0" y="0"/>
                  </a:lnTo>
                  <a:close/>
                </a:path>
              </a:pathLst>
            </a:custGeom>
            <a:noFill/>
            <a:ln w="9525">
              <a:solidFill>
                <a:schemeClr val="bg1">
                  <a:lumMod val="75000"/>
                </a:schemeClr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cxnSp macro="">
        <xdr:nvCxnSpPr>
          <xdr:cNvPr id="3" name="Connecteur droit avec flèche 2"/>
          <xdr:cNvCxnSpPr/>
        </xdr:nvCxnSpPr>
        <xdr:spPr>
          <a:xfrm flipV="1">
            <a:off x="2125980" y="2163868"/>
            <a:ext cx="0" cy="3633707"/>
          </a:xfrm>
          <a:prstGeom prst="straightConnector1">
            <a:avLst/>
          </a:prstGeom>
          <a:ln>
            <a:solidFill>
              <a:schemeClr val="tx1">
                <a:lumMod val="65000"/>
                <a:lumOff val="35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13" name="Groupe 12"/>
          <xdr:cNvGrpSpPr/>
        </xdr:nvGrpSpPr>
        <xdr:grpSpPr>
          <a:xfrm rot="900000">
            <a:off x="2522221" y="3523627"/>
            <a:ext cx="160020" cy="1682414"/>
            <a:chOff x="2857500" y="2598420"/>
            <a:chExt cx="160020" cy="1668780"/>
          </a:xfrm>
        </xdr:grpSpPr>
        <xdr:cxnSp macro="">
          <xdr:nvCxnSpPr>
            <xdr:cNvPr id="11" name="Connecteur droit 10"/>
            <xdr:cNvCxnSpPr/>
          </xdr:nvCxnSpPr>
          <xdr:spPr>
            <a:xfrm>
              <a:off x="2933700" y="2598420"/>
              <a:ext cx="0" cy="548640"/>
            </a:xfrm>
            <a:prstGeom prst="line">
              <a:avLst/>
            </a:prstGeom>
            <a:ln w="38100">
              <a:solidFill>
                <a:srgbClr val="00B050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2" name="Rectangle 11"/>
            <xdr:cNvSpPr/>
          </xdr:nvSpPr>
          <xdr:spPr>
            <a:xfrm>
              <a:off x="2857500" y="3139440"/>
              <a:ext cx="160020" cy="1127760"/>
            </a:xfrm>
            <a:prstGeom prst="rect">
              <a:avLst/>
            </a:prstGeom>
            <a:noFill/>
            <a:ln>
              <a:solidFill>
                <a:srgbClr val="00B05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sp macro="" textlink="">
        <xdr:nvSpPr>
          <xdr:cNvPr id="15" name="Ellipse 14"/>
          <xdr:cNvSpPr/>
        </xdr:nvSpPr>
        <xdr:spPr>
          <a:xfrm>
            <a:off x="2346960" y="5175312"/>
            <a:ext cx="45720" cy="46094"/>
          </a:xfrm>
          <a:prstGeom prst="ellipse">
            <a:avLst/>
          </a:prstGeom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6" name="Connecteur droit 15"/>
          <xdr:cNvCxnSpPr/>
        </xdr:nvCxnSpPr>
        <xdr:spPr>
          <a:xfrm>
            <a:off x="2377440" y="5221406"/>
            <a:ext cx="0" cy="261197"/>
          </a:xfrm>
          <a:prstGeom prst="line">
            <a:avLst/>
          </a:prstGeom>
          <a:ln w="28575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Connecteur droit 17"/>
          <xdr:cNvCxnSpPr/>
        </xdr:nvCxnSpPr>
        <xdr:spPr>
          <a:xfrm rot="5400000">
            <a:off x="2369820" y="5322676"/>
            <a:ext cx="0" cy="342900"/>
          </a:xfrm>
          <a:prstGeom prst="line">
            <a:avLst/>
          </a:prstGeom>
          <a:ln w="28575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" name="Rectangle 16"/>
          <xdr:cNvSpPr/>
        </xdr:nvSpPr>
        <xdr:spPr>
          <a:xfrm>
            <a:off x="2209800" y="5513331"/>
            <a:ext cx="327660" cy="138281"/>
          </a:xfrm>
          <a:prstGeom prst="rect">
            <a:avLst/>
          </a:prstGeom>
          <a:pattFill prst="dkUpDiag">
            <a:fgClr>
              <a:schemeClr val="accent1"/>
            </a:fgClr>
            <a:bgClr>
              <a:schemeClr val="bg1"/>
            </a:bgClr>
          </a:patt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3" name="ZoneTexte 22"/>
          <xdr:cNvSpPr txBox="1"/>
        </xdr:nvSpPr>
        <xdr:spPr>
          <a:xfrm>
            <a:off x="2179320" y="2471159"/>
            <a:ext cx="228600" cy="2074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y</a:t>
            </a:r>
          </a:p>
        </xdr:txBody>
      </xdr:sp>
      <xdr:grpSp>
        <xdr:nvGrpSpPr>
          <xdr:cNvPr id="38" name="Groupe 37"/>
          <xdr:cNvGrpSpPr/>
        </xdr:nvGrpSpPr>
        <xdr:grpSpPr>
          <a:xfrm>
            <a:off x="1821180" y="3039645"/>
            <a:ext cx="4320540" cy="2151031"/>
            <a:chOff x="1463040" y="1866900"/>
            <a:chExt cx="4320540" cy="2133600"/>
          </a:xfrm>
        </xdr:grpSpPr>
        <xdr:cxnSp macro="">
          <xdr:nvCxnSpPr>
            <xdr:cNvPr id="5" name="Connecteur droit avec flèche 4"/>
            <xdr:cNvCxnSpPr/>
          </xdr:nvCxnSpPr>
          <xdr:spPr>
            <a:xfrm>
              <a:off x="1600200" y="2186940"/>
              <a:ext cx="3939540" cy="0"/>
            </a:xfrm>
            <a:prstGeom prst="straightConnector1">
              <a:avLst/>
            </a:prstGeom>
            <a:ln>
              <a:solidFill>
                <a:schemeClr val="tx1">
                  <a:lumMod val="65000"/>
                  <a:lumOff val="35000"/>
                </a:schemeClr>
              </a:solidFill>
              <a:headEnd type="none" w="med" len="med"/>
              <a:tailEnd type="triangle" w="med" len="me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6" name="Ellipse 5"/>
            <xdr:cNvSpPr/>
          </xdr:nvSpPr>
          <xdr:spPr>
            <a:xfrm>
              <a:off x="2430780" y="2354580"/>
              <a:ext cx="45720" cy="45720"/>
            </a:xfrm>
            <a:prstGeom prst="ellipse">
              <a:avLst/>
            </a:prstGeom>
            <a:ln>
              <a:solidFill>
                <a:srgbClr val="0070C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8" name="Ellipse 7"/>
            <xdr:cNvSpPr/>
          </xdr:nvSpPr>
          <xdr:spPr>
            <a:xfrm>
              <a:off x="1744980" y="2164080"/>
              <a:ext cx="45720" cy="45720"/>
            </a:xfrm>
            <a:prstGeom prst="ellipse">
              <a:avLst/>
            </a:prstGeom>
            <a:ln>
              <a:solidFill>
                <a:srgbClr val="0070C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9" name="Ellipse 8"/>
            <xdr:cNvSpPr/>
          </xdr:nvSpPr>
          <xdr:spPr>
            <a:xfrm>
              <a:off x="3406140" y="2240280"/>
              <a:ext cx="45720" cy="45720"/>
            </a:xfrm>
            <a:prstGeom prst="ellipse">
              <a:avLst/>
            </a:prstGeom>
            <a:ln>
              <a:solidFill>
                <a:srgbClr val="0070C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7" name="Forme libre 6"/>
            <xdr:cNvSpPr/>
          </xdr:nvSpPr>
          <xdr:spPr>
            <a:xfrm>
              <a:off x="1684020" y="2095500"/>
              <a:ext cx="3329940" cy="381000"/>
            </a:xfrm>
            <a:custGeom>
              <a:avLst/>
              <a:gdLst>
                <a:gd name="connsiteX0" fmla="*/ 0 w 3329940"/>
                <a:gd name="connsiteY0" fmla="*/ 0 h 381000"/>
                <a:gd name="connsiteX1" fmla="*/ 3329940 w 3329940"/>
                <a:gd name="connsiteY1" fmla="*/ 0 h 381000"/>
                <a:gd name="connsiteX2" fmla="*/ 3329940 w 3329940"/>
                <a:gd name="connsiteY2" fmla="*/ 228600 h 381000"/>
                <a:gd name="connsiteX3" fmla="*/ 883920 w 3329940"/>
                <a:gd name="connsiteY3" fmla="*/ 228600 h 381000"/>
                <a:gd name="connsiteX4" fmla="*/ 883920 w 3329940"/>
                <a:gd name="connsiteY4" fmla="*/ 381000 h 381000"/>
                <a:gd name="connsiteX5" fmla="*/ 647700 w 3329940"/>
                <a:gd name="connsiteY5" fmla="*/ 381000 h 381000"/>
                <a:gd name="connsiteX6" fmla="*/ 647700 w 3329940"/>
                <a:gd name="connsiteY6" fmla="*/ 220980 h 381000"/>
                <a:gd name="connsiteX7" fmla="*/ 7620 w 3329940"/>
                <a:gd name="connsiteY7" fmla="*/ 220980 h 381000"/>
                <a:gd name="connsiteX8" fmla="*/ 0 w 3329940"/>
                <a:gd name="connsiteY8" fmla="*/ 0 h 381000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  <a:cxn ang="0">
                  <a:pos x="connsiteX3" y="connsiteY3"/>
                </a:cxn>
                <a:cxn ang="0">
                  <a:pos x="connsiteX4" y="connsiteY4"/>
                </a:cxn>
                <a:cxn ang="0">
                  <a:pos x="connsiteX5" y="connsiteY5"/>
                </a:cxn>
                <a:cxn ang="0">
                  <a:pos x="connsiteX6" y="connsiteY6"/>
                </a:cxn>
                <a:cxn ang="0">
                  <a:pos x="connsiteX7" y="connsiteY7"/>
                </a:cxn>
                <a:cxn ang="0">
                  <a:pos x="connsiteX8" y="connsiteY8"/>
                </a:cxn>
              </a:cxnLst>
              <a:rect l="l" t="t" r="r" b="b"/>
              <a:pathLst>
                <a:path w="3329940" h="381000">
                  <a:moveTo>
                    <a:pt x="0" y="0"/>
                  </a:moveTo>
                  <a:lnTo>
                    <a:pt x="3329940" y="0"/>
                  </a:lnTo>
                  <a:lnTo>
                    <a:pt x="3329940" y="228600"/>
                  </a:lnTo>
                  <a:lnTo>
                    <a:pt x="883920" y="228600"/>
                  </a:lnTo>
                  <a:lnTo>
                    <a:pt x="883920" y="381000"/>
                  </a:lnTo>
                  <a:lnTo>
                    <a:pt x="647700" y="381000"/>
                  </a:lnTo>
                  <a:lnTo>
                    <a:pt x="647700" y="220980"/>
                  </a:lnTo>
                  <a:lnTo>
                    <a:pt x="7620" y="220980"/>
                  </a:lnTo>
                  <a:lnTo>
                    <a:pt x="0" y="0"/>
                  </a:lnTo>
                  <a:close/>
                </a:path>
              </a:pathLst>
            </a:custGeom>
            <a:noFill/>
            <a:ln>
              <a:solidFill>
                <a:srgbClr val="0070C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21" name="ZoneTexte 20"/>
            <xdr:cNvSpPr txBox="1"/>
          </xdr:nvSpPr>
          <xdr:spPr>
            <a:xfrm>
              <a:off x="1463040" y="1965960"/>
              <a:ext cx="228600" cy="20574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pPr algn="ctr"/>
              <a:r>
                <a:rPr lang="fr-FR" sz="1100"/>
                <a:t>O</a:t>
              </a:r>
            </a:p>
          </xdr:txBody>
        </xdr:sp>
        <xdr:sp macro="" textlink="">
          <xdr:nvSpPr>
            <xdr:cNvPr id="24" name="ZoneTexte 23"/>
            <xdr:cNvSpPr txBox="1"/>
          </xdr:nvSpPr>
          <xdr:spPr>
            <a:xfrm>
              <a:off x="5608320" y="2095500"/>
              <a:ext cx="175260" cy="20574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pPr algn="ctr"/>
              <a:r>
                <a:rPr lang="fr-FR" sz="1100"/>
                <a:t>x</a:t>
              </a:r>
            </a:p>
          </xdr:txBody>
        </xdr:sp>
        <xdr:sp macro="" textlink="">
          <xdr:nvSpPr>
            <xdr:cNvPr id="25" name="ZoneTexte 24"/>
            <xdr:cNvSpPr txBox="1"/>
          </xdr:nvSpPr>
          <xdr:spPr>
            <a:xfrm>
              <a:off x="3147060" y="2125980"/>
              <a:ext cx="228600" cy="16764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pPr algn="ctr"/>
              <a:r>
                <a:rPr lang="fr-FR" sz="1100"/>
                <a:t>G1</a:t>
              </a:r>
            </a:p>
          </xdr:txBody>
        </xdr:sp>
        <xdr:sp macro="" textlink="">
          <xdr:nvSpPr>
            <xdr:cNvPr id="51" name="ZoneTexte 50"/>
            <xdr:cNvSpPr txBox="1"/>
          </xdr:nvSpPr>
          <xdr:spPr>
            <a:xfrm>
              <a:off x="3611880" y="1866900"/>
              <a:ext cx="175260" cy="20574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pPr algn="ctr"/>
              <a:r>
                <a:rPr lang="el-GR" sz="1100"/>
                <a:t>θ</a:t>
              </a:r>
              <a:endParaRPr lang="fr-FR" sz="1100"/>
            </a:p>
          </xdr:txBody>
        </xdr:sp>
        <xdr:sp macro="" textlink="">
          <xdr:nvSpPr>
            <xdr:cNvPr id="26" name="ZoneTexte 25"/>
            <xdr:cNvSpPr txBox="1"/>
          </xdr:nvSpPr>
          <xdr:spPr>
            <a:xfrm>
              <a:off x="2339340" y="2125980"/>
              <a:ext cx="228600" cy="167640"/>
            </a:xfrm>
            <a:prstGeom prst="rect">
              <a:avLst/>
            </a:prstGeom>
            <a:solidFill>
              <a:schemeClr val="bg1"/>
            </a:solidFill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pPr algn="ctr"/>
              <a:r>
                <a:rPr lang="fr-FR" sz="1100"/>
                <a:t>D</a:t>
              </a:r>
            </a:p>
          </xdr:txBody>
        </xdr:sp>
        <xdr:cxnSp macro="">
          <xdr:nvCxnSpPr>
            <xdr:cNvPr id="60" name="Connecteur droit avec flèche 59"/>
            <xdr:cNvCxnSpPr/>
          </xdr:nvCxnSpPr>
          <xdr:spPr>
            <a:xfrm>
              <a:off x="2011680" y="4000500"/>
              <a:ext cx="1645920" cy="0"/>
            </a:xfrm>
            <a:prstGeom prst="straightConnector1">
              <a:avLst/>
            </a:prstGeom>
            <a:ln>
              <a:solidFill>
                <a:schemeClr val="bg1">
                  <a:lumMod val="75000"/>
                </a:schemeClr>
              </a:solidFill>
              <a:headEnd type="none" w="med" len="med"/>
              <a:tailEnd type="none" w="med" len="med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64" name="ZoneTexte 63"/>
            <xdr:cNvSpPr txBox="1"/>
          </xdr:nvSpPr>
          <xdr:spPr>
            <a:xfrm>
              <a:off x="3108960" y="2933987"/>
              <a:ext cx="175260" cy="20574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pPr algn="ctr"/>
              <a:r>
                <a:rPr lang="el-GR" sz="1100"/>
                <a:t>β</a:t>
              </a:r>
              <a:endParaRPr lang="fr-FR" sz="1100"/>
            </a:p>
          </xdr:txBody>
        </xdr:sp>
        <xdr:sp macro="" textlink="">
          <xdr:nvSpPr>
            <xdr:cNvPr id="55" name="ZoneTexte 54"/>
            <xdr:cNvSpPr txBox="1"/>
          </xdr:nvSpPr>
          <xdr:spPr>
            <a:xfrm>
              <a:off x="4145280" y="1891675"/>
              <a:ext cx="228600" cy="16764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lIns="0" tIns="0" rIns="0" bIns="0" rtlCol="0" anchor="t"/>
            <a:lstStyle/>
            <a:p>
              <a:pPr algn="ctr"/>
              <a:r>
                <a:rPr lang="fr-FR" sz="1100"/>
                <a:t>G2</a:t>
              </a:r>
            </a:p>
          </xdr:txBody>
        </xdr:sp>
      </xdr:grpSp>
      <xdr:sp macro="" textlink="">
        <xdr:nvSpPr>
          <xdr:cNvPr id="27" name="ZoneTexte 26"/>
          <xdr:cNvSpPr txBox="1"/>
        </xdr:nvSpPr>
        <xdr:spPr>
          <a:xfrm>
            <a:off x="2103120" y="5152265"/>
            <a:ext cx="228600" cy="2074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  <xdr:cxnSp macro="">
        <xdr:nvCxnSpPr>
          <xdr:cNvPr id="28" name="Connecteur droit avec flèche 27"/>
          <xdr:cNvCxnSpPr/>
        </xdr:nvCxnSpPr>
        <xdr:spPr>
          <a:xfrm flipV="1">
            <a:off x="2827020" y="2801495"/>
            <a:ext cx="198120" cy="737496"/>
          </a:xfrm>
          <a:prstGeom prst="straightConnector1">
            <a:avLst/>
          </a:prstGeom>
          <a:ln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Connecteur droit avec flèche 29"/>
          <xdr:cNvCxnSpPr/>
        </xdr:nvCxnSpPr>
        <xdr:spPr>
          <a:xfrm>
            <a:off x="3794760" y="3439123"/>
            <a:ext cx="0" cy="393737"/>
          </a:xfrm>
          <a:prstGeom prst="straightConnector1">
            <a:avLst/>
          </a:prstGeom>
          <a:ln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3" name="ZoneTexte 32"/>
          <xdr:cNvSpPr txBox="1"/>
        </xdr:nvSpPr>
        <xdr:spPr>
          <a:xfrm>
            <a:off x="3672840" y="3878817"/>
            <a:ext cx="274320" cy="2074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P1</a:t>
            </a:r>
          </a:p>
        </xdr:txBody>
      </xdr:sp>
      <xdr:cxnSp macro="">
        <xdr:nvCxnSpPr>
          <xdr:cNvPr id="34" name="Connecteur droit avec flèche 33"/>
          <xdr:cNvCxnSpPr/>
        </xdr:nvCxnSpPr>
        <xdr:spPr>
          <a:xfrm>
            <a:off x="3695700" y="3871259"/>
            <a:ext cx="228600" cy="0"/>
          </a:xfrm>
          <a:prstGeom prst="straightConnector1">
            <a:avLst/>
          </a:prstGeom>
          <a:ln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ZoneTexte 35"/>
          <xdr:cNvSpPr txBox="1"/>
        </xdr:nvSpPr>
        <xdr:spPr>
          <a:xfrm>
            <a:off x="2895600" y="2571028"/>
            <a:ext cx="274320" cy="2074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Fv</a:t>
            </a:r>
          </a:p>
        </xdr:txBody>
      </xdr:sp>
      <xdr:cxnSp macro="">
        <xdr:nvCxnSpPr>
          <xdr:cNvPr id="37" name="Connecteur droit avec flèche 36"/>
          <xdr:cNvCxnSpPr/>
        </xdr:nvCxnSpPr>
        <xdr:spPr>
          <a:xfrm>
            <a:off x="2918460" y="2578710"/>
            <a:ext cx="228600" cy="0"/>
          </a:xfrm>
          <a:prstGeom prst="straightConnector1">
            <a:avLst/>
          </a:prstGeom>
          <a:ln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9" name="Arc 38"/>
          <xdr:cNvSpPr/>
        </xdr:nvSpPr>
        <xdr:spPr>
          <a:xfrm>
            <a:off x="598183" y="1512645"/>
            <a:ext cx="3390874" cy="3714676"/>
          </a:xfrm>
          <a:prstGeom prst="arc">
            <a:avLst>
              <a:gd name="adj1" fmla="val 20672879"/>
              <a:gd name="adj2" fmla="val 0"/>
            </a:avLst>
          </a:prstGeom>
          <a:ln>
            <a:solidFill>
              <a:schemeClr val="bg1">
                <a:lumMod val="7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54" name="Connecteur droit avec flèche 53"/>
          <xdr:cNvCxnSpPr/>
        </xdr:nvCxnSpPr>
        <xdr:spPr>
          <a:xfrm flipH="1">
            <a:off x="1874520" y="3362300"/>
            <a:ext cx="251460" cy="453253"/>
          </a:xfrm>
          <a:prstGeom prst="straightConnector1">
            <a:avLst/>
          </a:prstGeom>
          <a:ln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ZoneTexte 55"/>
          <xdr:cNvSpPr txBox="1"/>
        </xdr:nvSpPr>
        <xdr:spPr>
          <a:xfrm>
            <a:off x="1623060" y="3853964"/>
            <a:ext cx="274320" cy="2074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Ro</a:t>
            </a:r>
          </a:p>
        </xdr:txBody>
      </xdr:sp>
      <xdr:cxnSp macro="">
        <xdr:nvCxnSpPr>
          <xdr:cNvPr id="57" name="Connecteur droit avec flèche 56"/>
          <xdr:cNvCxnSpPr/>
        </xdr:nvCxnSpPr>
        <xdr:spPr>
          <a:xfrm rot="10800000" flipV="1">
            <a:off x="2164080" y="5213724"/>
            <a:ext cx="198120" cy="737496"/>
          </a:xfrm>
          <a:prstGeom prst="straightConnector1">
            <a:avLst/>
          </a:prstGeom>
          <a:ln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8" name="ZoneTexte 57"/>
          <xdr:cNvSpPr txBox="1"/>
        </xdr:nvSpPr>
        <xdr:spPr>
          <a:xfrm>
            <a:off x="1813560" y="5743799"/>
            <a:ext cx="274320" cy="20742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-Fv</a:t>
            </a:r>
          </a:p>
        </xdr:txBody>
      </xdr:sp>
      <xdr:cxnSp macro="">
        <xdr:nvCxnSpPr>
          <xdr:cNvPr id="59" name="Connecteur droit avec flèche 58"/>
          <xdr:cNvCxnSpPr/>
        </xdr:nvCxnSpPr>
        <xdr:spPr>
          <a:xfrm>
            <a:off x="1836420" y="5751481"/>
            <a:ext cx="228600" cy="0"/>
          </a:xfrm>
          <a:prstGeom prst="straightConnector1">
            <a:avLst/>
          </a:prstGeom>
          <a:ln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1" name="Arc 60"/>
          <xdr:cNvSpPr/>
        </xdr:nvSpPr>
        <xdr:spPr>
          <a:xfrm>
            <a:off x="952500" y="3764280"/>
            <a:ext cx="2834640" cy="2849880"/>
          </a:xfrm>
          <a:prstGeom prst="arc">
            <a:avLst>
              <a:gd name="adj1" fmla="val 17139235"/>
              <a:gd name="adj2" fmla="val 0"/>
            </a:avLst>
          </a:prstGeom>
          <a:ln>
            <a:solidFill>
              <a:schemeClr val="bg1">
                <a:lumMod val="75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49" name="Connecteur droit avec flèche 48"/>
          <xdr:cNvCxnSpPr/>
        </xdr:nvCxnSpPr>
        <xdr:spPr>
          <a:xfrm>
            <a:off x="4777740" y="3134323"/>
            <a:ext cx="0" cy="241337"/>
          </a:xfrm>
          <a:prstGeom prst="straightConnector1">
            <a:avLst/>
          </a:prstGeom>
          <a:ln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2" name="Ellipse 51"/>
          <xdr:cNvSpPr/>
        </xdr:nvSpPr>
        <xdr:spPr>
          <a:xfrm>
            <a:off x="4762500" y="3117912"/>
            <a:ext cx="45720" cy="46094"/>
          </a:xfrm>
          <a:prstGeom prst="ellipse">
            <a:avLst/>
          </a:prstGeom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2" name="Rectangle 61"/>
          <xdr:cNvSpPr/>
        </xdr:nvSpPr>
        <xdr:spPr>
          <a:xfrm rot="20757677">
            <a:off x="4084320" y="2423160"/>
            <a:ext cx="1089660" cy="198120"/>
          </a:xfrm>
          <a:prstGeom prst="rect">
            <a:avLst/>
          </a:prstGeom>
          <a:noFill/>
          <a:ln w="12700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5" name="ZoneTexte 64"/>
          <xdr:cNvSpPr txBox="1"/>
        </xdr:nvSpPr>
        <xdr:spPr>
          <a:xfrm>
            <a:off x="4648200" y="3413997"/>
            <a:ext cx="274320" cy="175023"/>
          </a:xfrm>
          <a:prstGeom prst="rect">
            <a:avLst/>
          </a:prstGeom>
          <a:solidFill>
            <a:schemeClr val="bg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P2</a:t>
            </a:r>
          </a:p>
        </xdr:txBody>
      </xdr:sp>
      <xdr:cxnSp macro="">
        <xdr:nvCxnSpPr>
          <xdr:cNvPr id="66" name="Connecteur droit avec flèche 65"/>
          <xdr:cNvCxnSpPr/>
        </xdr:nvCxnSpPr>
        <xdr:spPr>
          <a:xfrm>
            <a:off x="4671060" y="3406439"/>
            <a:ext cx="228600" cy="0"/>
          </a:xfrm>
          <a:prstGeom prst="straightConnector1">
            <a:avLst/>
          </a:prstGeom>
          <a:ln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B2:X73"/>
  <sheetViews>
    <sheetView showGridLines="0" tabSelected="1" workbookViewId="0">
      <selection activeCell="I12" sqref="I12"/>
    </sheetView>
  </sheetViews>
  <sheetFormatPr baseColWidth="10" defaultRowHeight="14.4" x14ac:dyDescent="0.3"/>
  <sheetData>
    <row r="2" spans="2:24" x14ac:dyDescent="0.3">
      <c r="D2" s="20" t="s">
        <v>25</v>
      </c>
      <c r="M2" s="33"/>
      <c r="N2" s="32"/>
    </row>
    <row r="3" spans="2:24" x14ac:dyDescent="0.3">
      <c r="H3" s="1"/>
      <c r="I3" s="1"/>
      <c r="J3" s="1"/>
      <c r="K3" s="1"/>
      <c r="L3" s="1"/>
      <c r="M3" s="34"/>
      <c r="N3" s="15"/>
      <c r="O3" s="1"/>
      <c r="P3" s="1"/>
      <c r="Q3" s="1"/>
      <c r="R3" s="1"/>
      <c r="S3" s="1"/>
      <c r="T3" s="1"/>
      <c r="U3" s="1"/>
    </row>
    <row r="4" spans="2:24" x14ac:dyDescent="0.3">
      <c r="C4" s="27" t="s">
        <v>27</v>
      </c>
      <c r="D4" s="27"/>
      <c r="E4" s="27" t="s">
        <v>30</v>
      </c>
      <c r="F4" s="27"/>
      <c r="H4" s="1"/>
      <c r="I4" s="1"/>
      <c r="J4" s="1"/>
      <c r="K4" s="1"/>
      <c r="L4" s="1"/>
      <c r="M4" s="34"/>
      <c r="N4" s="15"/>
      <c r="O4" s="1"/>
      <c r="P4" s="27" t="s">
        <v>37</v>
      </c>
      <c r="Q4" s="27"/>
      <c r="R4" s="27"/>
      <c r="S4" s="1"/>
      <c r="T4" s="1"/>
      <c r="U4" s="27" t="s">
        <v>38</v>
      </c>
      <c r="V4" s="27"/>
    </row>
    <row r="5" spans="2:24" x14ac:dyDescent="0.3">
      <c r="C5" s="3" t="s">
        <v>28</v>
      </c>
      <c r="D5" s="3" t="s">
        <v>29</v>
      </c>
      <c r="E5" s="3" t="s">
        <v>31</v>
      </c>
      <c r="F5" s="3" t="s">
        <v>32</v>
      </c>
      <c r="H5" s="3" t="s">
        <v>0</v>
      </c>
      <c r="I5" s="3" t="s">
        <v>1</v>
      </c>
      <c r="J5" s="1"/>
      <c r="K5" s="1"/>
      <c r="L5" s="1"/>
      <c r="M5" s="34"/>
      <c r="N5" s="15"/>
      <c r="O5" s="3" t="s">
        <v>7</v>
      </c>
      <c r="P5" s="3" t="s">
        <v>35</v>
      </c>
      <c r="Q5" s="3" t="s">
        <v>36</v>
      </c>
      <c r="R5" s="3" t="s">
        <v>39</v>
      </c>
      <c r="T5" s="3" t="s">
        <v>12</v>
      </c>
      <c r="U5" s="3" t="s">
        <v>26</v>
      </c>
      <c r="V5" s="3" t="s">
        <v>13</v>
      </c>
      <c r="W5" s="1"/>
    </row>
    <row r="6" spans="2:24" x14ac:dyDescent="0.3">
      <c r="C6" s="4" t="s">
        <v>2</v>
      </c>
      <c r="D6" s="4" t="s">
        <v>2</v>
      </c>
      <c r="E6" s="4" t="s">
        <v>3</v>
      </c>
      <c r="F6" s="4" t="s">
        <v>3</v>
      </c>
      <c r="H6" s="4" t="s">
        <v>2</v>
      </c>
      <c r="I6" s="4" t="s">
        <v>2</v>
      </c>
      <c r="J6" s="2" t="s">
        <v>10</v>
      </c>
      <c r="K6" s="37">
        <v>0</v>
      </c>
      <c r="L6" t="s">
        <v>11</v>
      </c>
      <c r="M6" s="33"/>
      <c r="N6" s="15"/>
      <c r="O6" s="4" t="s">
        <v>6</v>
      </c>
      <c r="P6" s="4" t="s">
        <v>14</v>
      </c>
      <c r="Q6" s="4" t="s">
        <v>14</v>
      </c>
      <c r="R6" s="4" t="s">
        <v>14</v>
      </c>
      <c r="T6" s="4" t="s">
        <v>2</v>
      </c>
      <c r="U6" s="4" t="s">
        <v>2</v>
      </c>
      <c r="V6" s="4" t="s">
        <v>2</v>
      </c>
      <c r="W6" s="1"/>
    </row>
    <row r="7" spans="2:24" x14ac:dyDescent="0.3">
      <c r="B7" s="2" t="s">
        <v>4</v>
      </c>
      <c r="C7" s="35">
        <v>700</v>
      </c>
      <c r="D7" s="35">
        <v>1250</v>
      </c>
      <c r="E7" s="36">
        <v>180</v>
      </c>
      <c r="F7" s="36">
        <v>80</v>
      </c>
      <c r="G7" s="2" t="s">
        <v>4</v>
      </c>
      <c r="H7" s="35">
        <v>750</v>
      </c>
      <c r="I7" s="35">
        <v>210</v>
      </c>
      <c r="M7" s="33"/>
      <c r="N7" s="15"/>
      <c r="O7" s="7">
        <f>RADIANS(θdeg)</f>
        <v>0</v>
      </c>
      <c r="P7" s="31">
        <f>-M_1*9.81</f>
        <v>-1765.8000000000002</v>
      </c>
      <c r="Q7" s="31">
        <f>-M_2*9.81</f>
        <v>-784.80000000000007</v>
      </c>
      <c r="R7" s="31">
        <f>P_1+P_2</f>
        <v>-2550.6000000000004</v>
      </c>
      <c r="S7" s="2" t="s">
        <v>4</v>
      </c>
      <c r="T7" s="8">
        <f>xDo*COS(θ)-yDo*SIN(θ)</f>
        <v>750</v>
      </c>
      <c r="U7" s="28">
        <f>(X_g1*P_1+X_g2*P_2)/P</f>
        <v>869.23076923076928</v>
      </c>
      <c r="V7" s="8">
        <f>xGo*COS(θ)-yGo*SIN(θ)</f>
        <v>869.23076923076928</v>
      </c>
      <c r="W7" s="5"/>
    </row>
    <row r="8" spans="2:24" x14ac:dyDescent="0.3">
      <c r="B8" s="2" t="s">
        <v>5</v>
      </c>
      <c r="C8" s="36">
        <v>120</v>
      </c>
      <c r="D8" s="36">
        <v>330</v>
      </c>
      <c r="G8" s="2" t="s">
        <v>5</v>
      </c>
      <c r="H8" s="36">
        <v>0</v>
      </c>
      <c r="I8" s="36">
        <v>-200</v>
      </c>
      <c r="M8" s="33"/>
      <c r="N8" s="15"/>
      <c r="O8" s="1"/>
      <c r="P8" s="1"/>
      <c r="Q8" s="1"/>
      <c r="R8" s="1"/>
      <c r="S8" s="2" t="s">
        <v>5</v>
      </c>
      <c r="T8" s="9">
        <f>xDo*SIN(θ)+yDo*COS(θ)</f>
        <v>0</v>
      </c>
      <c r="U8" s="29">
        <f>(Y_g1*P_1+Y_g2*P_2)/P</f>
        <v>184.61538461538461</v>
      </c>
      <c r="V8" s="9">
        <f>xGo*SIN(θ)+yGo*COS(θ)</f>
        <v>184.61538461538461</v>
      </c>
      <c r="W8" s="5"/>
      <c r="X8" s="5"/>
    </row>
    <row r="9" spans="2:24" x14ac:dyDescent="0.3">
      <c r="D9" s="1"/>
      <c r="E9" s="1"/>
      <c r="F9" s="1"/>
      <c r="G9" s="1"/>
      <c r="H9" s="1"/>
      <c r="I9" s="1"/>
      <c r="J9" s="1"/>
      <c r="K9" s="1"/>
      <c r="L9" s="1"/>
      <c r="M9" s="34"/>
      <c r="N9" s="15"/>
      <c r="O9" s="1"/>
      <c r="P9" s="1"/>
      <c r="Q9" s="1"/>
      <c r="R9" s="1"/>
      <c r="S9" s="1"/>
      <c r="T9" s="1"/>
      <c r="U9" s="1"/>
    </row>
    <row r="10" spans="2:24" x14ac:dyDescent="0.3">
      <c r="D10" s="1"/>
      <c r="E10" s="1"/>
      <c r="F10" s="1"/>
      <c r="G10" s="1"/>
      <c r="H10" s="1"/>
      <c r="I10" s="1"/>
      <c r="J10" s="1"/>
      <c r="K10" s="1"/>
      <c r="L10" s="1"/>
      <c r="M10" s="34"/>
      <c r="N10" s="15"/>
      <c r="O10" s="1"/>
      <c r="P10" s="1"/>
      <c r="Q10" s="1"/>
      <c r="R10" s="1"/>
      <c r="S10" s="1"/>
      <c r="T10" s="1"/>
      <c r="U10" s="1"/>
    </row>
    <row r="11" spans="2:24" x14ac:dyDescent="0.3">
      <c r="D11" s="1"/>
      <c r="E11" s="1"/>
      <c r="F11" s="1"/>
      <c r="G11" s="1"/>
      <c r="H11" s="1"/>
      <c r="I11" s="1"/>
      <c r="J11" s="1"/>
      <c r="K11" s="1"/>
      <c r="L11" s="1"/>
      <c r="M11" s="34"/>
      <c r="N11" s="15"/>
      <c r="O11" s="1"/>
      <c r="P11" s="1"/>
      <c r="Q11" s="1"/>
      <c r="R11" s="1"/>
      <c r="S11" s="1"/>
    </row>
    <row r="12" spans="2:24" ht="16.2" x14ac:dyDescent="0.3">
      <c r="H12" s="1"/>
      <c r="I12" s="1"/>
      <c r="J12" s="1"/>
      <c r="K12" s="1"/>
      <c r="L12" s="1"/>
      <c r="M12" s="34"/>
      <c r="N12" s="15"/>
      <c r="O12" s="1"/>
      <c r="P12" s="3" t="s">
        <v>8</v>
      </c>
      <c r="Q12" s="3" t="s">
        <v>9</v>
      </c>
      <c r="R12" s="3" t="s">
        <v>15</v>
      </c>
      <c r="T12" s="3" t="s">
        <v>22</v>
      </c>
    </row>
    <row r="13" spans="2:24" x14ac:dyDescent="0.3">
      <c r="H13" s="1"/>
      <c r="I13" s="1"/>
      <c r="J13" s="1"/>
      <c r="K13" s="1"/>
      <c r="L13" s="1"/>
      <c r="M13" s="34"/>
      <c r="N13" s="15"/>
      <c r="O13" s="1"/>
      <c r="P13" s="4" t="s">
        <v>2</v>
      </c>
      <c r="Q13" s="4" t="s">
        <v>2</v>
      </c>
      <c r="R13" s="4" t="s">
        <v>2</v>
      </c>
      <c r="T13" s="4" t="s">
        <v>2</v>
      </c>
    </row>
    <row r="14" spans="2:24" x14ac:dyDescent="0.3">
      <c r="H14" s="1"/>
      <c r="I14" s="1"/>
      <c r="J14" s="1"/>
      <c r="K14" s="1"/>
      <c r="L14" s="1"/>
      <c r="M14" s="34"/>
      <c r="N14" s="15"/>
      <c r="O14" s="2" t="s">
        <v>4</v>
      </c>
      <c r="P14" s="4">
        <f>xD-xA</f>
        <v>540</v>
      </c>
      <c r="Q14" s="4">
        <f>xD</f>
        <v>750</v>
      </c>
      <c r="R14" s="4">
        <f>xG</f>
        <v>869.23076923076928</v>
      </c>
      <c r="T14" s="9">
        <f>SQRT(xAD^2+yAD^2)</f>
        <v>575.8472019555187</v>
      </c>
    </row>
    <row r="15" spans="2:24" x14ac:dyDescent="0.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34"/>
      <c r="N15" s="15"/>
      <c r="O15" s="2" t="s">
        <v>5</v>
      </c>
      <c r="P15" s="10">
        <f>yD-yA</f>
        <v>200</v>
      </c>
      <c r="Q15" s="10">
        <f>yD</f>
        <v>0</v>
      </c>
      <c r="R15" s="10">
        <f>yG</f>
        <v>184.61538461538461</v>
      </c>
    </row>
    <row r="16" spans="2:24" x14ac:dyDescent="0.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34"/>
      <c r="N16" s="15"/>
      <c r="O16" s="1"/>
      <c r="P16" s="1"/>
      <c r="Q16" s="1"/>
      <c r="R16" s="1"/>
    </row>
    <row r="17" spans="2:19" x14ac:dyDescent="0.3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34"/>
      <c r="N17" s="15"/>
      <c r="O17" s="1"/>
      <c r="P17" s="1"/>
      <c r="Q17" s="1"/>
      <c r="R17" s="1"/>
      <c r="S17" s="1"/>
    </row>
    <row r="18" spans="2:19" x14ac:dyDescent="0.3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34"/>
      <c r="N18" s="15"/>
      <c r="O18" s="1"/>
      <c r="P18" s="1"/>
      <c r="R18" s="1"/>
      <c r="S18" s="1"/>
    </row>
    <row r="19" spans="2:19" x14ac:dyDescent="0.3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34"/>
      <c r="N19" s="15"/>
      <c r="O19" s="1"/>
      <c r="P19" s="1"/>
      <c r="R19" s="1"/>
      <c r="S19" s="1"/>
    </row>
    <row r="20" spans="2:19" x14ac:dyDescent="0.3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34"/>
      <c r="N20" s="15"/>
      <c r="O20" s="1"/>
      <c r="P20" s="1"/>
      <c r="R20" s="6"/>
      <c r="S20" s="5"/>
    </row>
    <row r="21" spans="2:19" x14ac:dyDescent="0.3">
      <c r="B21" s="1"/>
      <c r="C21" s="1"/>
      <c r="D21" s="1"/>
      <c r="E21" s="1"/>
      <c r="F21" s="1"/>
      <c r="G21" s="1"/>
      <c r="H21" s="1"/>
      <c r="J21" s="30" t="s">
        <v>33</v>
      </c>
      <c r="K21" s="1"/>
      <c r="L21" s="1"/>
      <c r="M21" s="34"/>
      <c r="N21" s="15"/>
      <c r="O21" s="1"/>
      <c r="P21" s="1"/>
      <c r="Q21" s="1"/>
      <c r="R21" s="1"/>
      <c r="S21" s="1"/>
    </row>
    <row r="22" spans="2:19" ht="15" thickBot="1" x14ac:dyDescent="0.35">
      <c r="B22" s="1"/>
      <c r="C22" s="1"/>
      <c r="D22" s="1"/>
      <c r="E22" s="1"/>
      <c r="F22" s="1"/>
      <c r="G22" s="1"/>
      <c r="H22" s="1"/>
      <c r="J22" s="30" t="s">
        <v>34</v>
      </c>
      <c r="K22" s="1"/>
      <c r="L22" s="1"/>
      <c r="M22" s="34"/>
      <c r="N22" s="15"/>
      <c r="O22" s="1"/>
      <c r="P22" s="1"/>
      <c r="Q22" s="1"/>
      <c r="R22" s="1"/>
      <c r="S22" s="1"/>
    </row>
    <row r="23" spans="2:19" x14ac:dyDescent="0.3">
      <c r="B23" s="1"/>
      <c r="C23" s="1"/>
      <c r="D23" s="1"/>
      <c r="E23" s="1"/>
      <c r="F23" s="1"/>
      <c r="G23" s="1"/>
      <c r="H23" s="1"/>
      <c r="I23" s="21" t="s">
        <v>19</v>
      </c>
      <c r="J23" s="22"/>
      <c r="K23" s="23"/>
      <c r="L23" s="1"/>
      <c r="M23" s="34"/>
      <c r="N23" s="15"/>
      <c r="O23" s="1"/>
      <c r="P23" s="1"/>
      <c r="Q23" s="1"/>
      <c r="R23" s="1"/>
      <c r="S23" s="1"/>
    </row>
    <row r="24" spans="2:19" x14ac:dyDescent="0.3">
      <c r="B24" s="1"/>
      <c r="C24" s="1"/>
      <c r="D24" s="1"/>
      <c r="E24" s="1"/>
      <c r="F24" s="1"/>
      <c r="G24" s="1"/>
      <c r="H24" s="1"/>
      <c r="I24" s="11" t="s">
        <v>16</v>
      </c>
      <c r="J24" s="12">
        <f>(-xOG*P*AD)/(xOD*yAD-yOD*xAD)</f>
        <v>8511.2519837833497</v>
      </c>
      <c r="K24" s="13" t="s">
        <v>14</v>
      </c>
      <c r="L24" s="1"/>
      <c r="M24" s="34"/>
      <c r="N24" s="15"/>
      <c r="O24" s="1"/>
      <c r="P24" s="1"/>
    </row>
    <row r="25" spans="2:19" x14ac:dyDescent="0.3">
      <c r="B25" s="1"/>
      <c r="C25" s="1"/>
      <c r="D25" s="1"/>
      <c r="E25" s="1"/>
      <c r="F25" s="1"/>
      <c r="G25" s="1"/>
      <c r="H25" s="1"/>
      <c r="I25" s="14" t="s">
        <v>21</v>
      </c>
      <c r="J25" s="12">
        <f>DEGREES(ATAN2(xAD,yAD))</f>
        <v>20.323136829662939</v>
      </c>
      <c r="K25" s="13" t="s">
        <v>20</v>
      </c>
      <c r="L25" s="1"/>
      <c r="M25" s="34"/>
      <c r="N25" s="15"/>
      <c r="O25" s="1"/>
      <c r="P25" s="1"/>
    </row>
    <row r="26" spans="2:19" x14ac:dyDescent="0.3">
      <c r="B26" s="1"/>
      <c r="C26" s="1"/>
      <c r="D26" s="1"/>
      <c r="E26" s="1"/>
      <c r="F26" s="1"/>
      <c r="G26" s="1"/>
      <c r="H26" s="1"/>
      <c r="I26" s="11" t="s">
        <v>17</v>
      </c>
      <c r="J26" s="12">
        <f>-Fv*xAD/AD</f>
        <v>-7981.4160000000011</v>
      </c>
      <c r="K26" s="13" t="s">
        <v>14</v>
      </c>
      <c r="L26" s="1"/>
      <c r="M26" s="34"/>
      <c r="N26" s="15"/>
      <c r="O26" s="1"/>
      <c r="P26" s="1"/>
    </row>
    <row r="27" spans="2:19" x14ac:dyDescent="0.3">
      <c r="B27" s="1"/>
      <c r="C27" s="1"/>
      <c r="D27" s="1"/>
      <c r="E27" s="1"/>
      <c r="F27" s="1"/>
      <c r="G27" s="1"/>
      <c r="H27" s="1"/>
      <c r="I27" s="11" t="s">
        <v>18</v>
      </c>
      <c r="J27" s="12">
        <f>P-Fv*yAD/AD</f>
        <v>-5506.68</v>
      </c>
      <c r="K27" s="13" t="s">
        <v>14</v>
      </c>
      <c r="L27" s="1"/>
      <c r="M27" s="34"/>
      <c r="N27" s="15"/>
      <c r="O27" s="1"/>
      <c r="P27" s="1"/>
      <c r="Q27" s="1"/>
      <c r="R27" s="1"/>
      <c r="S27" s="1"/>
    </row>
    <row r="28" spans="2:19" x14ac:dyDescent="0.3">
      <c r="B28" s="1"/>
      <c r="C28" s="1"/>
      <c r="D28" s="1"/>
      <c r="E28" s="1"/>
      <c r="F28" s="1"/>
      <c r="G28" s="1"/>
      <c r="H28" s="1"/>
      <c r="I28" s="11"/>
      <c r="J28" s="15"/>
      <c r="K28" s="13"/>
      <c r="L28" s="1"/>
      <c r="M28" s="34"/>
      <c r="N28" s="15"/>
      <c r="O28" s="1"/>
      <c r="P28" s="1"/>
      <c r="Q28" s="1"/>
      <c r="R28" s="1"/>
      <c r="S28" s="1"/>
    </row>
    <row r="29" spans="2:19" x14ac:dyDescent="0.3">
      <c r="B29" s="1"/>
      <c r="C29" s="1"/>
      <c r="D29" s="1"/>
      <c r="E29" s="1"/>
      <c r="F29" s="1"/>
      <c r="G29" s="1"/>
      <c r="H29" s="1"/>
      <c r="I29" s="24" t="s">
        <v>23</v>
      </c>
      <c r="J29" s="25"/>
      <c r="K29" s="26"/>
      <c r="L29" s="1"/>
      <c r="M29" s="34"/>
      <c r="N29" s="15"/>
      <c r="O29" s="1"/>
      <c r="P29" s="1"/>
      <c r="Q29" s="1"/>
      <c r="R29" s="1"/>
      <c r="S29" s="1"/>
    </row>
    <row r="30" spans="2:19" x14ac:dyDescent="0.3">
      <c r="B30" s="1"/>
      <c r="C30" s="1"/>
      <c r="D30" s="1"/>
      <c r="E30" s="1"/>
      <c r="F30" s="1"/>
      <c r="G30" s="1"/>
      <c r="H30" s="1"/>
      <c r="I30" s="24"/>
      <c r="J30" s="25"/>
      <c r="K30" s="26"/>
      <c r="L30" s="1"/>
      <c r="M30" s="34"/>
      <c r="N30" s="15"/>
      <c r="O30" s="1"/>
      <c r="P30" s="1"/>
      <c r="Q30" s="1"/>
      <c r="R30" s="1"/>
      <c r="S30" s="1"/>
    </row>
    <row r="31" spans="2:19" x14ac:dyDescent="0.3">
      <c r="B31" s="1"/>
      <c r="C31" s="1"/>
      <c r="D31" s="1"/>
      <c r="E31" s="1"/>
      <c r="F31" s="1"/>
      <c r="G31" s="1"/>
      <c r="H31" s="1"/>
      <c r="I31" s="11" t="s">
        <v>24</v>
      </c>
      <c r="J31" s="16">
        <f>AD</f>
        <v>575.8472019555187</v>
      </c>
      <c r="K31" s="13" t="s">
        <v>2</v>
      </c>
      <c r="L31" s="1"/>
      <c r="M31" s="34"/>
      <c r="N31" s="15"/>
      <c r="O31" s="1"/>
    </row>
    <row r="32" spans="2:19" ht="15" thickBot="1" x14ac:dyDescent="0.35">
      <c r="B32" s="1"/>
      <c r="C32" s="1"/>
      <c r="D32" s="1"/>
      <c r="E32" s="1"/>
      <c r="F32" s="1"/>
      <c r="G32" s="1"/>
      <c r="H32" s="1"/>
      <c r="I32" s="17"/>
      <c r="J32" s="18"/>
      <c r="K32" s="19"/>
      <c r="L32" s="1"/>
      <c r="M32" s="34"/>
      <c r="N32" s="15"/>
    </row>
    <row r="33" spans="2:14" x14ac:dyDescent="0.3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34"/>
      <c r="N33" s="15"/>
    </row>
    <row r="34" spans="2:14" x14ac:dyDescent="0.3">
      <c r="I34" s="1"/>
      <c r="J34" s="1"/>
      <c r="K34" s="1"/>
      <c r="M34" s="33"/>
      <c r="N34" s="32"/>
    </row>
    <row r="35" spans="2:14" x14ac:dyDescent="0.3">
      <c r="M35" s="33"/>
    </row>
    <row r="36" spans="2:14" x14ac:dyDescent="0.3">
      <c r="M36" s="33"/>
    </row>
    <row r="37" spans="2:14" x14ac:dyDescent="0.3">
      <c r="M37" s="33"/>
    </row>
    <row r="38" spans="2:14" x14ac:dyDescent="0.3">
      <c r="M38" s="33"/>
    </row>
    <row r="39" spans="2:14" x14ac:dyDescent="0.3">
      <c r="M39" s="33"/>
    </row>
    <row r="40" spans="2:14" x14ac:dyDescent="0.3">
      <c r="M40" s="33"/>
    </row>
    <row r="41" spans="2:14" x14ac:dyDescent="0.3">
      <c r="M41" s="33"/>
    </row>
    <row r="42" spans="2:14" x14ac:dyDescent="0.3">
      <c r="M42" s="33"/>
    </row>
    <row r="43" spans="2:14" x14ac:dyDescent="0.3">
      <c r="M43" s="33"/>
    </row>
    <row r="44" spans="2:14" x14ac:dyDescent="0.3">
      <c r="M44" s="33"/>
    </row>
    <row r="45" spans="2:14" x14ac:dyDescent="0.3">
      <c r="M45" s="33"/>
    </row>
    <row r="46" spans="2:14" x14ac:dyDescent="0.3">
      <c r="M46" s="33"/>
    </row>
    <row r="47" spans="2:14" x14ac:dyDescent="0.3">
      <c r="M47" s="33"/>
    </row>
    <row r="48" spans="2:14" x14ac:dyDescent="0.3">
      <c r="M48" s="33"/>
    </row>
    <row r="49" spans="13:13" x14ac:dyDescent="0.3">
      <c r="M49" s="33"/>
    </row>
    <row r="50" spans="13:13" x14ac:dyDescent="0.3">
      <c r="M50" s="33"/>
    </row>
    <row r="51" spans="13:13" x14ac:dyDescent="0.3">
      <c r="M51" s="33"/>
    </row>
    <row r="52" spans="13:13" x14ac:dyDescent="0.3">
      <c r="M52" s="33"/>
    </row>
    <row r="53" spans="13:13" x14ac:dyDescent="0.3">
      <c r="M53" s="33"/>
    </row>
    <row r="54" spans="13:13" x14ac:dyDescent="0.3">
      <c r="M54" s="33"/>
    </row>
    <row r="55" spans="13:13" x14ac:dyDescent="0.3">
      <c r="M55" s="33"/>
    </row>
    <row r="56" spans="13:13" x14ac:dyDescent="0.3">
      <c r="M56" s="33"/>
    </row>
    <row r="57" spans="13:13" x14ac:dyDescent="0.3">
      <c r="M57" s="33"/>
    </row>
    <row r="58" spans="13:13" x14ac:dyDescent="0.3">
      <c r="M58" s="33"/>
    </row>
    <row r="59" spans="13:13" x14ac:dyDescent="0.3">
      <c r="M59" s="33"/>
    </row>
    <row r="60" spans="13:13" x14ac:dyDescent="0.3">
      <c r="M60" s="33"/>
    </row>
    <row r="61" spans="13:13" x14ac:dyDescent="0.3">
      <c r="M61" s="33"/>
    </row>
    <row r="62" spans="13:13" x14ac:dyDescent="0.3">
      <c r="M62" s="33"/>
    </row>
    <row r="63" spans="13:13" x14ac:dyDescent="0.3">
      <c r="M63" s="33"/>
    </row>
    <row r="64" spans="13:13" x14ac:dyDescent="0.3">
      <c r="M64" s="33"/>
    </row>
    <row r="65" spans="13:13" x14ac:dyDescent="0.3">
      <c r="M65" s="33"/>
    </row>
    <row r="66" spans="13:13" x14ac:dyDescent="0.3">
      <c r="M66" s="33"/>
    </row>
    <row r="67" spans="13:13" x14ac:dyDescent="0.3">
      <c r="M67" s="33"/>
    </row>
    <row r="68" spans="13:13" x14ac:dyDescent="0.3">
      <c r="M68" s="33"/>
    </row>
    <row r="69" spans="13:13" x14ac:dyDescent="0.3">
      <c r="M69" s="33"/>
    </row>
    <row r="70" spans="13:13" x14ac:dyDescent="0.3">
      <c r="M70" s="33"/>
    </row>
    <row r="71" spans="13:13" x14ac:dyDescent="0.3">
      <c r="M71" s="33"/>
    </row>
    <row r="72" spans="13:13" x14ac:dyDescent="0.3">
      <c r="M72" s="33"/>
    </row>
    <row r="73" spans="13:13" x14ac:dyDescent="0.3">
      <c r="M73" s="33"/>
    </row>
  </sheetData>
  <sheetProtection sheet="1" objects="1" scenarios="1"/>
  <mergeCells count="6">
    <mergeCell ref="U4:V4"/>
    <mergeCell ref="P4:R4"/>
    <mergeCell ref="I23:K23"/>
    <mergeCell ref="I29:K30"/>
    <mergeCell ref="C4:D4"/>
    <mergeCell ref="E4:F4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5" r:id="rId3" name="ScrollBar1">
          <controlPr defaultSize="0" autoLine="0" linkedCell="K6" r:id="rId4">
            <anchor moveWithCells="1">
              <from>
                <xdr:col>9</xdr:col>
                <xdr:colOff>464820</xdr:colOff>
                <xdr:row>6</xdr:row>
                <xdr:rowOff>22860</xdr:rowOff>
              </from>
              <to>
                <xdr:col>11</xdr:col>
                <xdr:colOff>358140</xdr:colOff>
                <xdr:row>7</xdr:row>
                <xdr:rowOff>68580</xdr:rowOff>
              </to>
            </anchor>
          </controlPr>
        </control>
      </mc:Choice>
      <mc:Fallback>
        <control shapeId="1025" r:id="rId3" name="ScrollBar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29</vt:i4>
      </vt:variant>
    </vt:vector>
  </HeadingPairs>
  <TitlesOfParts>
    <vt:vector size="30" baseType="lpstr">
      <vt:lpstr>Calculs efforts et positions</vt:lpstr>
      <vt:lpstr>AD</vt:lpstr>
      <vt:lpstr>Fv</vt:lpstr>
      <vt:lpstr>M_1</vt:lpstr>
      <vt:lpstr>M_2</vt:lpstr>
      <vt:lpstr>P</vt:lpstr>
      <vt:lpstr>P_1</vt:lpstr>
      <vt:lpstr>P_2</vt:lpstr>
      <vt:lpstr>X_g1</vt:lpstr>
      <vt:lpstr>X_g2</vt:lpstr>
      <vt:lpstr>xA</vt:lpstr>
      <vt:lpstr>xAD</vt:lpstr>
      <vt:lpstr>xD</vt:lpstr>
      <vt:lpstr>xDo</vt:lpstr>
      <vt:lpstr>xG</vt:lpstr>
      <vt:lpstr>xGo</vt:lpstr>
      <vt:lpstr>xOD</vt:lpstr>
      <vt:lpstr>xOG</vt:lpstr>
      <vt:lpstr>Y_g1</vt:lpstr>
      <vt:lpstr>Y_g2</vt:lpstr>
      <vt:lpstr>yA</vt:lpstr>
      <vt:lpstr>yAD</vt:lpstr>
      <vt:lpstr>yD</vt:lpstr>
      <vt:lpstr>yDo</vt:lpstr>
      <vt:lpstr>yG</vt:lpstr>
      <vt:lpstr>yGo</vt:lpstr>
      <vt:lpstr>yOD</vt:lpstr>
      <vt:lpstr>yOG</vt:lpstr>
      <vt:lpstr>θ</vt:lpstr>
      <vt:lpstr>θdeg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2017-08-27T05:47:27Z</dcterms:created>
  <dcterms:modified xsi:type="dcterms:W3CDTF">2019-03-09T07:38:09Z</dcterms:modified>
</cp:coreProperties>
</file>