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<sst xmlns="http://schemas.openxmlformats.org/spreadsheetml/2006/main" count="73" uniqueCount="50">
  <si>
    <t xml:space="preserve">Condition de résistance en rupture d’un tube aluminium  :</t>
  </si>
  <si>
    <t xml:space="preserve">A- Calcul de l'effort par traverse :</t>
  </si>
  <si>
    <t xml:space="preserve">A1- Poids maxi du plexiglas par traverse :</t>
  </si>
  <si>
    <t xml:space="preserve">Surface calculée selon dessin joint S = </t>
  </si>
  <si>
    <t xml:space="preserve">m²</t>
  </si>
  <si>
    <t xml:space="preserve">Épaisseur e =</t>
  </si>
  <si>
    <t xml:space="preserve">m</t>
  </si>
  <si>
    <t xml:space="preserve">Volume de plexiglas par traverse Vp =</t>
  </si>
  <si>
    <t xml:space="preserve">m³</t>
  </si>
  <si>
    <t xml:space="preserve">Masse volumique du plexiglas Dp =</t>
  </si>
  <si>
    <t xml:space="preserve">g/cm³</t>
  </si>
  <si>
    <t xml:space="preserve">Kg/m³</t>
  </si>
  <si>
    <t xml:space="preserve">Poids surfacique en 5 mm d’épaisseur :</t>
  </si>
  <si>
    <t xml:space="preserve">kg/m²</t>
  </si>
  <si>
    <t xml:space="preserve">Poids maxi du plexiglas par traverse  Pp =</t>
  </si>
  <si>
    <t xml:space="preserve">kg</t>
  </si>
  <si>
    <t xml:space="preserve">Masse de neige hors régions montagneuses</t>
  </si>
  <si>
    <t xml:space="preserve">Kg/m²</t>
  </si>
  <si>
    <t xml:space="preserve">Masse de neige par traverse</t>
  </si>
  <si>
    <t xml:space="preserve">A2- Effort sur les profilés de traverse :</t>
  </si>
  <si>
    <t xml:space="preserve">Pour une section de tube de =</t>
  </si>
  <si>
    <t xml:space="preserve">x</t>
  </si>
  <si>
    <t xml:space="preserve">mm</t>
  </si>
  <si>
    <t xml:space="preserve">épaisseur de paroi du tube = </t>
  </si>
  <si>
    <t xml:space="preserve">Surface de la section s =</t>
  </si>
  <si>
    <t xml:space="preserve">mm²</t>
  </si>
  <si>
    <t xml:space="preserve">Poids pour 1 mètre de longueur de profilé :</t>
  </si>
  <si>
    <t xml:space="preserve">Longueur totale de la traverse =</t>
  </si>
  <si>
    <t xml:space="preserve">Volume de profilés portés par un pied =</t>
  </si>
  <si>
    <t xml:space="preserve">Masse volumique aluminium  :</t>
  </si>
  <si>
    <t xml:space="preserve"> g/cm³</t>
  </si>
  <si>
    <t xml:space="preserve">Poids  des profilés de traverse  Pp =</t>
  </si>
  <si>
    <t xml:space="preserve">Poids sur les profilés traverse(sans la masse de neige)  Pp =</t>
  </si>
  <si>
    <t xml:space="preserve">Effort sur les traverses en Newtons</t>
  </si>
  <si>
    <t xml:space="preserve">m/s²</t>
  </si>
  <si>
    <t xml:space="preserve">N</t>
  </si>
  <si>
    <t xml:space="preserve">Poids sur les profilés traverse  Pp =</t>
  </si>
  <si>
    <t xml:space="preserve">A3-  Poids total du toit :</t>
  </si>
  <si>
    <t xml:space="preserve">Longueur périphérie =</t>
  </si>
  <si>
    <t xml:space="preserve">Longueur totale des tubes intermédiaires =</t>
  </si>
  <si>
    <t xml:space="preserve">longueur totale =</t>
  </si>
  <si>
    <t xml:space="preserve">Poids total des profilés =</t>
  </si>
  <si>
    <t xml:space="preserve">Poids total du toit de l’abri =</t>
  </si>
  <si>
    <t xml:space="preserve">B – Calcul de la résistance d’une traverse :</t>
  </si>
  <si>
    <t xml:space="preserve">Résistance pratique à l’effort de rupture pour de l’aluminium (valeur supposée)=</t>
  </si>
  <si>
    <t xml:space="preserve">N/mm²</t>
  </si>
  <si>
    <t xml:space="preserve">Coefficient de sécurité =</t>
  </si>
  <si>
    <t xml:space="preserve">Résistance sécurisée (valeur supposée)=</t>
  </si>
  <si>
    <t xml:space="preserve">Contrainte par traverse Sigma : σ = F/s</t>
  </si>
  <si>
    <t xml:space="preserve">(hors masse de neige)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</si>
</sst>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"/>
    <numFmt numFmtId="166" formatCode="0.0000"/>
    <numFmt numFmtId="167" formatCode="0.000"/>
  </numFmts>
  <fonts count="1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Lohit Devanagari"/>
      <family val="2"/>
    </font>
    <font>
      <sz val="10"/>
      <name val="Lohit Devanagari"/>
      <family val="2"/>
    </font>
    <font>
      <sz val="10"/>
      <color rgb="FF333333"/>
      <name val="Lohit Devanagari"/>
      <family val="2"/>
    </font>
    <font>
      <sz val="10"/>
      <color rgb="FF808080"/>
      <name val="Lohit Devanagari"/>
      <family val="2"/>
    </font>
    <font>
      <u val="single"/>
      <sz val="10"/>
      <color rgb="FF0000EE"/>
      <name val="Lohit Devanagari"/>
      <family val="2"/>
    </font>
    <font>
      <sz val="10"/>
      <color rgb="FF006600"/>
      <name val="Lohit Devanagari"/>
      <family val="2"/>
    </font>
    <font>
      <sz val="10"/>
      <color rgb="FF996600"/>
      <name val="Lohit Devanagari"/>
      <family val="2"/>
    </font>
    <font>
      <sz val="10"/>
      <color rgb="FFCC0000"/>
      <name val="Lohit Devanagari"/>
      <family val="2"/>
    </font>
    <font>
      <sz val="10"/>
      <color rgb="FFFFFFFF"/>
      <name val="Lohit Devanaga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BCE4E5"/>
      </patternFill>
    </fill>
    <fill>
      <patternFill patternType="solid">
        <fgColor rgb="FFFFCCCC"/>
        <bgColor rgb="FFDFCCE4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FCCE4"/>
      </patternFill>
    </fill>
    <fill>
      <patternFill patternType="solid">
        <fgColor rgb="FFC2E0AE"/>
        <bgColor rgb="FFBCE4E5"/>
      </patternFill>
    </fill>
    <fill>
      <patternFill patternType="solid">
        <fgColor rgb="FFFDB94D"/>
        <bgColor rgb="FFFF9900"/>
      </patternFill>
    </fill>
    <fill>
      <patternFill patternType="solid">
        <fgColor rgb="FF59C5C7"/>
        <bgColor rgb="FF99CCFF"/>
      </patternFill>
    </fill>
    <fill>
      <patternFill patternType="solid">
        <fgColor rgb="FFBCE4E5"/>
        <bgColor rgb="FFC2E0AE"/>
      </patternFill>
    </fill>
    <fill>
      <patternFill patternType="solid">
        <fgColor rgb="FFDFCCE4"/>
        <bgColor rgb="FFDDDDDD"/>
      </patternFill>
    </fill>
    <fill>
      <patternFill patternType="solid">
        <fgColor rgb="FFF3715A"/>
        <bgColor rgb="FFFF6600"/>
      </patternFill>
    </fill>
    <fill>
      <patternFill patternType="solid">
        <fgColor rgb="FFFFF45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2" borderId="1" applyFont="true" applyBorder="true" applyAlignment="false" applyProtection="false"/>
    <xf numFmtId="164" fontId="7" fillId="0" borderId="0" applyFont="true" applyBorder="false" applyAlignment="false" applyProtection="false"/>
    <xf numFmtId="164" fontId="8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9" fillId="3" borderId="0" applyFont="true" applyBorder="false" applyAlignment="false" applyProtection="false"/>
    <xf numFmtId="164" fontId="10" fillId="2" borderId="0" applyFont="true" applyBorder="false" applyAlignment="false" applyProtection="false"/>
    <xf numFmtId="164" fontId="11" fillId="4" borderId="0" applyFont="true" applyBorder="false" applyAlignment="false" applyProtection="false"/>
    <xf numFmtId="164" fontId="11" fillId="0" borderId="0" applyFont="true" applyBorder="false" applyAlignment="false" applyProtection="false"/>
    <xf numFmtId="164" fontId="12" fillId="5" borderId="0" applyFont="true" applyBorder="false" applyAlignment="false" applyProtection="false"/>
    <xf numFmtId="164" fontId="4" fillId="0" borderId="0" applyFont="true" applyBorder="false" applyAlignment="false" applyProtection="false"/>
    <xf numFmtId="164" fontId="12" fillId="6" borderId="0" applyFont="true" applyBorder="false" applyAlignment="false" applyProtection="false"/>
    <xf numFmtId="164" fontId="12" fillId="7" borderId="0" applyFont="true" applyBorder="false" applyAlignment="false" applyProtection="false"/>
    <xf numFmtId="164" fontId="4" fillId="8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9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9" borderId="0" xfId="0" applyFont="fals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9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9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1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1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1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1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11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12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12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3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13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4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0" fillId="14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5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9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23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Hyperlink" xfId="26" builtinId="53" customBuiltin="true"/>
    <cellStyle name="Status" xfId="27" builtinId="53" customBuiltin="true"/>
    <cellStyle name="Good" xfId="28" builtinId="53" customBuiltin="true"/>
    <cellStyle name="Neutral" xfId="29" builtinId="53" customBuiltin="true"/>
    <cellStyle name="Bad" xfId="30" builtinId="53" customBuiltin="true"/>
    <cellStyle name="Warning" xfId="31" builtinId="53" customBuiltin="true"/>
    <cellStyle name="Error" xfId="32" builtinId="53" customBuiltin="true"/>
    <cellStyle name="Accent" xfId="33" builtinId="53" customBuiltin="true"/>
    <cellStyle name="Accent 1" xfId="34" builtinId="53" customBuiltin="true"/>
    <cellStyle name="Accent 2" xfId="35" builtinId="53" customBuiltin="true"/>
    <cellStyle name="Accent 3" xfId="36" builtinId="53" customBuiltin="true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2E0AE"/>
      <rgbColor rgb="FF808080"/>
      <rgbColor rgb="FF9999FF"/>
      <rgbColor rgb="FF993366"/>
      <rgbColor rgb="FFFFFFCC"/>
      <rgbColor rgb="FFBCE4E5"/>
      <rgbColor rgb="FF660066"/>
      <rgbColor rgb="FFF3715A"/>
      <rgbColor rgb="FF0066CC"/>
      <rgbColor rgb="FFDFCCE4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F450"/>
      <rgbColor rgb="FF99CCFF"/>
      <rgbColor rgb="FFFF99CC"/>
      <rgbColor rgb="FFCC99FF"/>
      <rgbColor rgb="FFFFCCCC"/>
      <rgbColor rgb="FF3366FF"/>
      <rgbColor rgb="FF59C5C7"/>
      <rgbColor rgb="FF99CC00"/>
      <rgbColor rgb="FFFDB94D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3:Q57"/>
  <sheetViews>
    <sheetView showFormulas="false" showGridLines="false" showRowColHeaders="true" showZeros="false" rightToLeft="false" tabSelected="true" showOutlineSymbols="true" defaultGridColor="true" view="normal" topLeftCell="A1" colorId="64" zoomScale="80" zoomScaleNormal="80" zoomScalePageLayoutView="100" workbookViewId="0">
      <selection pane="topLeft" activeCell="V23" activeCellId="0" sqref="V23"/>
    </sheetView>
  </sheetViews>
  <sheetFormatPr defaultRowHeight="12.8" zeroHeight="false" outlineLevelRow="0" outlineLevelCol="0"/>
  <cols>
    <col collapsed="false" customWidth="false" hidden="false" outlineLevel="0" max="1" min="1" style="1" width="11.52"/>
    <col collapsed="false" customWidth="true" hidden="false" outlineLevel="0" max="2" min="2" style="1" width="3.3"/>
    <col collapsed="false" customWidth="true" hidden="false" outlineLevel="0" max="3" min="3" style="1" width="5.06"/>
    <col collapsed="false" customWidth="true" hidden="false" outlineLevel="0" max="4" min="4" style="2" width="57.07"/>
    <col collapsed="false" customWidth="true" hidden="false" outlineLevel="0" max="5" min="5" style="1" width="3.59"/>
    <col collapsed="false" customWidth="true" hidden="false" outlineLevel="0" max="6" min="6" style="1" width="2.5"/>
    <col collapsed="false" customWidth="true" hidden="false" outlineLevel="0" max="7" min="7" style="1" width="4.69"/>
    <col collapsed="false" customWidth="true" hidden="false" outlineLevel="0" max="8" min="8" style="1" width="7.07"/>
    <col collapsed="false" customWidth="true" hidden="false" outlineLevel="0" max="9" min="9" style="1" width="1.98"/>
    <col collapsed="false" customWidth="true" hidden="false" outlineLevel="0" max="10" min="10" style="1" width="5.18"/>
    <col collapsed="false" customWidth="true" hidden="false" outlineLevel="0" max="11" min="11" style="1" width="11.04"/>
    <col collapsed="false" customWidth="true" hidden="false" outlineLevel="0" max="12" min="12" style="1" width="1.78"/>
    <col collapsed="false" customWidth="true" hidden="false" outlineLevel="0" max="13" min="13" style="1" width="7.36"/>
    <col collapsed="false" customWidth="true" hidden="false" outlineLevel="0" max="14" min="14" style="1" width="6.67"/>
    <col collapsed="false" customWidth="true" hidden="false" outlineLevel="0" max="15" min="15" style="1" width="36.73"/>
    <col collapsed="false" customWidth="true" hidden="false" outlineLevel="0" max="16" min="16" style="1" width="4.09"/>
    <col collapsed="false" customWidth="true" hidden="false" outlineLevel="0" max="18" min="17" style="1" width="6.17"/>
    <col collapsed="false" customWidth="false" hidden="false" outlineLevel="0" max="1025" min="19" style="1" width="11.52"/>
  </cols>
  <sheetData>
    <row r="3" customFormat="false" ht="12.8" hidden="false" customHeight="false" outlineLevel="0" collapsed="false">
      <c r="B3" s="3" t="s">
        <v>0</v>
      </c>
      <c r="C3" s="4"/>
      <c r="D3" s="4"/>
      <c r="E3" s="5"/>
      <c r="F3" s="5"/>
      <c r="G3" s="5"/>
      <c r="H3" s="5"/>
      <c r="I3" s="5"/>
      <c r="J3" s="6"/>
      <c r="K3" s="6"/>
      <c r="L3" s="6"/>
      <c r="M3" s="6"/>
      <c r="N3" s="6"/>
      <c r="O3" s="6"/>
      <c r="P3" s="6"/>
      <c r="Q3" s="6"/>
    </row>
    <row r="4" customFormat="false" ht="12.8" hidden="false" customHeight="false" outlineLevel="0" collapsed="false">
      <c r="C4" s="7"/>
    </row>
    <row r="5" customFormat="false" ht="12.8" hidden="false" customHeight="false" outlineLevel="0" collapsed="false">
      <c r="B5" s="1" t="s">
        <v>1</v>
      </c>
    </row>
    <row r="6" s="1" customFormat="true" ht="12.8" hidden="false" customHeight="false" outlineLevel="0" collapsed="false">
      <c r="C6" s="1" t="s">
        <v>2</v>
      </c>
    </row>
    <row r="7" customFormat="false" ht="12.8" hidden="false" customHeight="false" outlineLevel="0" collapsed="false">
      <c r="C7" s="7"/>
      <c r="D7" s="2" t="s">
        <v>3</v>
      </c>
      <c r="M7" s="1" t="n">
        <v>8.53</v>
      </c>
      <c r="N7" s="1" t="s">
        <v>4</v>
      </c>
    </row>
    <row r="8" customFormat="false" ht="12.8" hidden="false" customHeight="false" outlineLevel="0" collapsed="false">
      <c r="C8" s="7"/>
      <c r="D8" s="2" t="s">
        <v>5</v>
      </c>
      <c r="M8" s="1" t="n">
        <v>0.005</v>
      </c>
      <c r="N8" s="1" t="s">
        <v>6</v>
      </c>
    </row>
    <row r="9" customFormat="false" ht="12.8" hidden="false" customHeight="false" outlineLevel="0" collapsed="false">
      <c r="C9" s="7"/>
      <c r="D9" s="2" t="s">
        <v>7</v>
      </c>
      <c r="M9" s="1" t="n">
        <f aca="false">M7*M8</f>
        <v>0.04265</v>
      </c>
      <c r="N9" s="1" t="s">
        <v>8</v>
      </c>
    </row>
    <row r="10" customFormat="false" ht="12.8" hidden="false" customHeight="false" outlineLevel="0" collapsed="false">
      <c r="C10" s="7"/>
      <c r="D10" s="8" t="s">
        <v>9</v>
      </c>
      <c r="J10" s="1" t="n">
        <f aca="false">1.18</f>
        <v>1.18</v>
      </c>
      <c r="K10" s="1" t="s">
        <v>10</v>
      </c>
    </row>
    <row r="11" customFormat="false" ht="12.8" hidden="false" customHeight="false" outlineLevel="0" collapsed="false">
      <c r="C11" s="7"/>
      <c r="D11" s="8"/>
      <c r="M11" s="1" t="n">
        <f aca="false">J10*1000000/1000</f>
        <v>1180</v>
      </c>
      <c r="N11" s="1" t="s">
        <v>11</v>
      </c>
      <c r="O11" s="1" t="s">
        <v>12</v>
      </c>
      <c r="P11" s="1" t="n">
        <f aca="false">M11*M8</f>
        <v>5.9</v>
      </c>
      <c r="Q11" s="1" t="s">
        <v>13</v>
      </c>
    </row>
    <row r="12" customFormat="false" ht="12.8" hidden="false" customHeight="false" outlineLevel="0" collapsed="false">
      <c r="C12" s="7"/>
      <c r="D12" s="9" t="s">
        <v>14</v>
      </c>
      <c r="E12" s="10" t="n">
        <f aca="false">E11*F9</f>
        <v>0</v>
      </c>
      <c r="F12" s="10" t="n">
        <f aca="false">F11*J9</f>
        <v>0</v>
      </c>
      <c r="G12" s="10"/>
      <c r="H12" s="10"/>
      <c r="I12" s="10"/>
      <c r="J12" s="10" t="n">
        <f aca="false">J11*M9</f>
        <v>0</v>
      </c>
      <c r="K12" s="10"/>
      <c r="L12" s="10" t="n">
        <f aca="false">L11*O9</f>
        <v>0</v>
      </c>
      <c r="M12" s="11" t="n">
        <f aca="false">M11*M9</f>
        <v>50.327</v>
      </c>
      <c r="N12" s="10" t="s">
        <v>15</v>
      </c>
    </row>
    <row r="13" customFormat="false" ht="12.8" hidden="false" customHeight="false" outlineLevel="0" collapsed="false">
      <c r="C13" s="7"/>
    </row>
    <row r="14" customFormat="false" ht="12.8" hidden="false" customHeight="false" outlineLevel="0" collapsed="false">
      <c r="C14" s="7"/>
    </row>
    <row r="15" customFormat="false" ht="12.8" hidden="false" customHeight="false" outlineLevel="0" collapsed="false">
      <c r="C15" s="7"/>
      <c r="D15" s="12" t="s">
        <v>16</v>
      </c>
      <c r="E15" s="13"/>
      <c r="F15" s="13"/>
      <c r="G15" s="13"/>
      <c r="H15" s="13"/>
      <c r="I15" s="13"/>
      <c r="J15" s="13"/>
      <c r="K15" s="13"/>
      <c r="L15" s="13"/>
      <c r="M15" s="13" t="n">
        <v>50</v>
      </c>
      <c r="N15" s="13" t="s">
        <v>17</v>
      </c>
    </row>
    <row r="16" customFormat="false" ht="12.8" hidden="false" customHeight="false" outlineLevel="0" collapsed="false">
      <c r="C16" s="7"/>
    </row>
    <row r="17" customFormat="false" ht="12.8" hidden="false" customHeight="false" outlineLevel="0" collapsed="false">
      <c r="C17" s="7"/>
      <c r="D17" s="9" t="s">
        <v>18</v>
      </c>
      <c r="E17" s="10"/>
      <c r="F17" s="10"/>
      <c r="G17" s="10"/>
      <c r="H17" s="10"/>
      <c r="I17" s="10"/>
      <c r="J17" s="10"/>
      <c r="K17" s="10"/>
      <c r="L17" s="10"/>
      <c r="M17" s="10" t="n">
        <f aca="false">M15*M7</f>
        <v>426.5</v>
      </c>
      <c r="N17" s="10" t="s">
        <v>15</v>
      </c>
    </row>
    <row r="18" customFormat="false" ht="12.8" hidden="false" customHeight="false" outlineLevel="0" collapsed="false">
      <c r="C18" s="7"/>
    </row>
    <row r="19" s="1" customFormat="true" ht="12.8" hidden="false" customHeight="false" outlineLevel="0" collapsed="false">
      <c r="C19" s="1" t="s">
        <v>19</v>
      </c>
    </row>
    <row r="20" customFormat="false" ht="12.8" hidden="false" customHeight="false" outlineLevel="0" collapsed="false">
      <c r="D20" s="2" t="s">
        <v>20</v>
      </c>
      <c r="E20" s="14" t="n">
        <v>50</v>
      </c>
      <c r="F20" s="14" t="s">
        <v>21</v>
      </c>
      <c r="G20" s="14" t="n">
        <v>50</v>
      </c>
      <c r="H20" s="1" t="s">
        <v>22</v>
      </c>
    </row>
    <row r="21" customFormat="false" ht="12.8" hidden="false" customHeight="false" outlineLevel="0" collapsed="false">
      <c r="D21" s="2" t="s">
        <v>23</v>
      </c>
      <c r="F21" s="14"/>
      <c r="G21" s="14" t="n">
        <v>2</v>
      </c>
      <c r="H21" s="15" t="s">
        <v>22</v>
      </c>
      <c r="I21" s="15"/>
      <c r="L21" s="15"/>
    </row>
    <row r="22" customFormat="false" ht="12.8" hidden="false" customHeight="false" outlineLevel="0" collapsed="false">
      <c r="D22" s="2" t="s">
        <v>24</v>
      </c>
      <c r="F22" s="14"/>
      <c r="G22" s="14" t="n">
        <f aca="false">E20*G20-(E20-2*G21)*(G20-2*G21)</f>
        <v>384</v>
      </c>
      <c r="H22" s="1" t="s">
        <v>25</v>
      </c>
    </row>
    <row r="23" customFormat="false" ht="12.8" hidden="false" customHeight="false" outlineLevel="0" collapsed="false">
      <c r="D23" s="2" t="s">
        <v>24</v>
      </c>
      <c r="F23" s="14"/>
      <c r="G23" s="14"/>
      <c r="H23" s="14"/>
      <c r="I23" s="14"/>
      <c r="M23" s="16" t="n">
        <f aca="false">G22/(100*100*100)</f>
        <v>0.000384</v>
      </c>
      <c r="N23" s="1" t="s">
        <v>4</v>
      </c>
      <c r="O23" s="1" t="s">
        <v>26</v>
      </c>
      <c r="P23" s="1" t="n">
        <f aca="false">M23*1*M27</f>
        <v>1.07136</v>
      </c>
      <c r="Q23" s="1" t="s">
        <v>13</v>
      </c>
    </row>
    <row r="24" customFormat="false" ht="12.8" hidden="false" customHeight="false" outlineLevel="0" collapsed="false">
      <c r="D24" s="17" t="s">
        <v>27</v>
      </c>
      <c r="E24" s="18"/>
      <c r="F24" s="19"/>
      <c r="G24" s="19"/>
      <c r="H24" s="19"/>
      <c r="I24" s="19"/>
      <c r="J24" s="18"/>
      <c r="K24" s="18"/>
      <c r="L24" s="18"/>
      <c r="M24" s="19" t="n">
        <f aca="false">5.2</f>
        <v>5.2</v>
      </c>
      <c r="N24" s="18" t="s">
        <v>6</v>
      </c>
    </row>
    <row r="25" customFormat="false" ht="12.8" hidden="false" customHeight="false" outlineLevel="0" collapsed="false">
      <c r="D25" s="2" t="s">
        <v>28</v>
      </c>
      <c r="F25" s="14"/>
      <c r="G25" s="14"/>
      <c r="H25" s="14"/>
      <c r="I25" s="14"/>
      <c r="M25" s="20" t="n">
        <f aca="false">M24*M23</f>
        <v>0.0019968</v>
      </c>
      <c r="N25" s="1" t="s">
        <v>8</v>
      </c>
    </row>
    <row r="26" customFormat="false" ht="12.8" hidden="false" customHeight="false" outlineLevel="0" collapsed="false">
      <c r="D26" s="8" t="s">
        <v>29</v>
      </c>
      <c r="J26" s="1" t="n">
        <v>2.79</v>
      </c>
      <c r="K26" s="1" t="s">
        <v>30</v>
      </c>
    </row>
    <row r="27" customFormat="false" ht="12.8" hidden="false" customHeight="false" outlineLevel="0" collapsed="false">
      <c r="D27" s="8"/>
      <c r="M27" s="1" t="n">
        <f aca="false">J26*1000</f>
        <v>2790</v>
      </c>
      <c r="N27" s="1" t="s">
        <v>11</v>
      </c>
    </row>
    <row r="28" customFormat="false" ht="12.8" hidden="false" customHeight="false" outlineLevel="0" collapsed="false">
      <c r="D28" s="9" t="s">
        <v>31</v>
      </c>
      <c r="E28" s="10" t="n">
        <f aca="false">E27*F25</f>
        <v>0</v>
      </c>
      <c r="F28" s="10" t="n">
        <f aca="false">F27*J25</f>
        <v>0</v>
      </c>
      <c r="G28" s="10"/>
      <c r="H28" s="10"/>
      <c r="I28" s="10"/>
      <c r="J28" s="10" t="n">
        <f aca="false">J27*M25</f>
        <v>0</v>
      </c>
      <c r="K28" s="10"/>
      <c r="L28" s="10" t="n">
        <f aca="false">L27*O25</f>
        <v>0</v>
      </c>
      <c r="M28" s="11" t="n">
        <f aca="false">M27*M25</f>
        <v>5.571072</v>
      </c>
      <c r="N28" s="10" t="s">
        <v>15</v>
      </c>
    </row>
    <row r="29" customFormat="false" ht="12.8" hidden="false" customHeight="false" outlineLevel="0" collapsed="false">
      <c r="M29" s="21"/>
    </row>
    <row r="30" customFormat="false" ht="12.8" hidden="false" customHeight="false" outlineLevel="0" collapsed="false">
      <c r="D30" s="9" t="s">
        <v>32</v>
      </c>
      <c r="E30" s="10"/>
      <c r="F30" s="10"/>
      <c r="G30" s="10"/>
      <c r="H30" s="10"/>
      <c r="I30" s="10"/>
      <c r="J30" s="10"/>
      <c r="K30" s="10"/>
      <c r="L30" s="10"/>
      <c r="M30" s="11" t="n">
        <f aca="false">M12++M28</f>
        <v>55.898072</v>
      </c>
      <c r="N30" s="10" t="s">
        <v>15</v>
      </c>
    </row>
    <row r="31" s="1" customFormat="true" ht="12.8" hidden="false" customHeight="false" outlineLevel="0" collapsed="false">
      <c r="M31" s="21"/>
    </row>
    <row r="32" customFormat="false" ht="12.8" hidden="false" customHeight="false" outlineLevel="0" collapsed="false">
      <c r="D32" s="22" t="s">
        <v>33</v>
      </c>
      <c r="E32" s="23"/>
      <c r="F32" s="23"/>
      <c r="G32" s="23"/>
      <c r="H32" s="23"/>
      <c r="I32" s="23"/>
      <c r="J32" s="23" t="n">
        <v>9.81</v>
      </c>
      <c r="K32" s="23" t="s">
        <v>34</v>
      </c>
      <c r="L32" s="23"/>
      <c r="M32" s="24" t="n">
        <f aca="false">M30*J32</f>
        <v>548.36008632</v>
      </c>
      <c r="N32" s="23" t="s">
        <v>35</v>
      </c>
    </row>
    <row r="33" s="1" customFormat="true" ht="12.8" hidden="false" customHeight="false" outlineLevel="0" collapsed="false">
      <c r="M33" s="21"/>
    </row>
    <row r="34" customFormat="false" ht="12.8" hidden="false" customHeight="false" outlineLevel="0" collapsed="false">
      <c r="D34" s="9" t="s">
        <v>36</v>
      </c>
      <c r="E34" s="10"/>
      <c r="F34" s="10"/>
      <c r="G34" s="10"/>
      <c r="H34" s="10"/>
      <c r="I34" s="10"/>
      <c r="J34" s="10"/>
      <c r="K34" s="10"/>
      <c r="L34" s="10"/>
      <c r="M34" s="11" t="n">
        <f aca="false">M28++M17+M12</f>
        <v>482.398072</v>
      </c>
      <c r="N34" s="10" t="s">
        <v>15</v>
      </c>
    </row>
    <row r="35" s="1" customFormat="true" ht="12.8" hidden="false" customHeight="false" outlineLevel="0" collapsed="false">
      <c r="M35" s="21"/>
    </row>
    <row r="36" customFormat="false" ht="12.8" hidden="false" customHeight="false" outlineLevel="0" collapsed="false">
      <c r="D36" s="22" t="s">
        <v>33</v>
      </c>
      <c r="E36" s="23"/>
      <c r="F36" s="23"/>
      <c r="G36" s="23"/>
      <c r="H36" s="23"/>
      <c r="I36" s="23"/>
      <c r="J36" s="23" t="n">
        <v>9.81</v>
      </c>
      <c r="K36" s="23" t="s">
        <v>34</v>
      </c>
      <c r="L36" s="23"/>
      <c r="M36" s="24" t="n">
        <f aca="false">M34*J36</f>
        <v>4732.32508632</v>
      </c>
      <c r="N36" s="23" t="s">
        <v>35</v>
      </c>
    </row>
    <row r="37" s="1" customFormat="true" ht="12.8" hidden="false" customHeight="false" outlineLevel="0" collapsed="false"/>
    <row r="38" customFormat="false" ht="12.8" hidden="false" customHeight="false" outlineLevel="0" collapsed="false">
      <c r="C38" s="1" t="s">
        <v>37</v>
      </c>
    </row>
    <row r="39" customFormat="false" ht="12.8" hidden="false" customHeight="false" outlineLevel="0" collapsed="false">
      <c r="D39" s="2" t="s">
        <v>38</v>
      </c>
      <c r="M39" s="1" t="n">
        <f aca="false">(10.2+5.2)*2</f>
        <v>30.8</v>
      </c>
      <c r="N39" s="1" t="s">
        <v>6</v>
      </c>
    </row>
    <row r="40" customFormat="false" ht="12.8" hidden="false" customHeight="false" outlineLevel="0" collapsed="false">
      <c r="D40" s="2" t="s">
        <v>39</v>
      </c>
      <c r="M40" s="1" t="n">
        <f aca="false">5.2*4</f>
        <v>20.8</v>
      </c>
      <c r="N40" s="1" t="s">
        <v>6</v>
      </c>
    </row>
    <row r="41" customFormat="false" ht="12.8" hidden="false" customHeight="false" outlineLevel="0" collapsed="false">
      <c r="D41" s="2" t="s">
        <v>40</v>
      </c>
      <c r="M41" s="1" t="n">
        <f aca="false">M39+M40</f>
        <v>51.6</v>
      </c>
      <c r="N41" s="1" t="s">
        <v>6</v>
      </c>
    </row>
    <row r="42" customFormat="false" ht="12.8" hidden="false" customHeight="false" outlineLevel="0" collapsed="false">
      <c r="D42" s="2" t="s">
        <v>41</v>
      </c>
      <c r="M42" s="1" t="n">
        <f aca="false">M41*P23</f>
        <v>55.282176</v>
      </c>
      <c r="N42" s="1" t="s">
        <v>15</v>
      </c>
    </row>
    <row r="43" customFormat="false" ht="12.8" hidden="false" customHeight="false" outlineLevel="0" collapsed="false">
      <c r="D43" s="25" t="s">
        <v>42</v>
      </c>
      <c r="E43" s="26"/>
      <c r="F43" s="26"/>
      <c r="G43" s="26"/>
      <c r="H43" s="26"/>
      <c r="I43" s="26"/>
      <c r="J43" s="26"/>
      <c r="K43" s="26"/>
      <c r="L43" s="26"/>
      <c r="M43" s="26" t="n">
        <f aca="false">M42+M12</f>
        <v>105.609176</v>
      </c>
      <c r="N43" s="26" t="s">
        <v>15</v>
      </c>
    </row>
    <row r="47" customFormat="false" ht="12.8" hidden="false" customHeight="false" outlineLevel="0" collapsed="false">
      <c r="B47" s="1" t="s">
        <v>43</v>
      </c>
    </row>
    <row r="49" customFormat="false" ht="23.85" hidden="false" customHeight="false" outlineLevel="0" collapsed="false">
      <c r="D49" s="27" t="s">
        <v>44</v>
      </c>
      <c r="E49" s="28"/>
      <c r="F49" s="28"/>
      <c r="G49" s="28" t="n">
        <f aca="false">130</f>
        <v>130</v>
      </c>
      <c r="H49" s="28" t="s">
        <v>45</v>
      </c>
    </row>
    <row r="51" customFormat="false" ht="12.8" hidden="false" customHeight="false" outlineLevel="0" collapsed="false">
      <c r="D51" s="29" t="s">
        <v>46</v>
      </c>
      <c r="E51" s="30"/>
      <c r="F51" s="30"/>
      <c r="G51" s="30" t="n">
        <v>6</v>
      </c>
      <c r="H51" s="30"/>
    </row>
    <row r="53" customFormat="false" ht="12.8" hidden="false" customHeight="false" outlineLevel="0" collapsed="false">
      <c r="D53" s="27" t="s">
        <v>47</v>
      </c>
      <c r="E53" s="28"/>
      <c r="F53" s="28"/>
      <c r="G53" s="28" t="n">
        <f aca="false">G49/G51</f>
        <v>21.6666666666667</v>
      </c>
      <c r="H53" s="28" t="s">
        <v>45</v>
      </c>
    </row>
    <row r="55" customFormat="false" ht="12.8" hidden="false" customHeight="false" outlineLevel="0" collapsed="false">
      <c r="D55" s="4" t="s">
        <v>48</v>
      </c>
      <c r="E55" s="6"/>
      <c r="F55" s="6"/>
      <c r="G55" s="31" t="n">
        <f aca="false">M32/G22</f>
        <v>1.428021058125</v>
      </c>
      <c r="H55" s="6" t="s">
        <v>45</v>
      </c>
      <c r="K55" s="1" t="s">
        <v>49</v>
      </c>
    </row>
    <row r="57" customFormat="false" ht="12.8" hidden="false" customHeight="false" outlineLevel="0" collapsed="false">
      <c r="D57" s="4" t="s">
        <v>48</v>
      </c>
      <c r="E57" s="6"/>
      <c r="F57" s="6"/>
      <c r="G57" s="6" t="n">
        <f aca="false">M36/G22</f>
        <v>12.323763245625</v>
      </c>
      <c r="H57" s="6" t="s">
        <v>45</v>
      </c>
    </row>
  </sheetData>
  <mergeCells count="2">
    <mergeCell ref="D10:D11"/>
    <mergeCell ref="D26:D27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2022-02-25T17:09:33Z</dcterms:created>
  <dc:creator/>
  <dc:description/>
  <dc:language>fr-FR</dc:language>
  <cp:lastModifiedBy/>
  <dcterms:modified xsi:type="dcterms:W3CDTF">2022-02-25T20:28:22Z</dcterms:modified>
  <cp:revision>10</cp:revision>
  <dc:subject/>
  <dc:title/>
</cp:coreProperties>
</file>