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ril\Mon Drive\CNAM\ENG224\Projet Eng\Calcul\"/>
    </mc:Choice>
  </mc:AlternateContent>
  <xr:revisionPtr revIDLastSave="0" documentId="13_ncr:1_{5B20056E-190A-4BD6-B910-163E46D82062}" xr6:coauthVersionLast="47" xr6:coauthVersionMax="47" xr10:uidLastSave="{00000000-0000-0000-0000-000000000000}"/>
  <bookViews>
    <workbookView xWindow="-120" yWindow="-120" windowWidth="24240" windowHeight="13020" xr2:uid="{9203B1B5-BB9E-466A-8D10-467CF6D60C19}"/>
  </bookViews>
  <sheets>
    <sheet name="Dyrac" sheetId="1" r:id="rId1"/>
    <sheet name="Feuil1" sheetId="3" r:id="rId2"/>
  </sheets>
  <definedNames>
    <definedName name="c_1">Dyrac!$A$3</definedName>
    <definedName name="c_2">Dyrac!$A$4</definedName>
    <definedName name="J_1">Dyrac!$A$8</definedName>
    <definedName name="k_1">Dyrac!$A$5</definedName>
    <definedName name="k_2">Dyrac!$A$6</definedName>
    <definedName name="l_1">Dyrac!$B$1</definedName>
    <definedName name="l_2">Dyrac!$B$2</definedName>
    <definedName name="M_1">Dyrac!$A$7</definedName>
    <definedName name="t">Dyrac!$H$86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4" i="1"/>
  <c r="N4" i="1" l="1"/>
  <c r="E3" i="1"/>
  <c r="I3" i="1"/>
  <c r="M3" i="1"/>
  <c r="J4" i="1"/>
  <c r="C6" i="1"/>
  <c r="C4" i="1"/>
  <c r="J49" i="1"/>
  <c r="B49" i="1"/>
  <c r="D45" i="1"/>
  <c r="L49" i="1" s="1"/>
  <c r="C45" i="1"/>
  <c r="K49" i="1" s="1"/>
  <c r="M40" i="1"/>
  <c r="L40" i="1"/>
  <c r="J40" i="1"/>
  <c r="P30" i="1"/>
  <c r="U29" i="1"/>
  <c r="T29" i="1"/>
  <c r="O29" i="1"/>
  <c r="J29" i="1"/>
  <c r="I17" i="1"/>
  <c r="Q29" i="1" s="1"/>
  <c r="L2" i="1"/>
  <c r="H50" i="1" l="1"/>
  <c r="K8" i="1"/>
  <c r="G49" i="1"/>
  <c r="H7" i="1"/>
  <c r="F7" i="1"/>
  <c r="K10" i="1"/>
  <c r="F4" i="1"/>
  <c r="M10" i="1" s="1"/>
  <c r="N3" i="1"/>
  <c r="F3" i="1"/>
  <c r="E4" i="1"/>
  <c r="D38" i="1" s="1"/>
  <c r="M4" i="1"/>
  <c r="L11" i="1"/>
  <c r="K11" i="1"/>
  <c r="G45" i="1"/>
  <c r="C49" i="1" s="1"/>
  <c r="G46" i="1"/>
  <c r="C50" i="1" s="1"/>
  <c r="D63" i="1"/>
  <c r="E63" i="1"/>
  <c r="D26" i="1" l="1"/>
  <c r="K12" i="1"/>
  <c r="K13" i="1" s="1"/>
  <c r="D37" i="1"/>
  <c r="L10" i="1"/>
  <c r="L12" i="1" s="1"/>
  <c r="L13" i="1" s="1"/>
  <c r="F8" i="1"/>
  <c r="M11" i="1"/>
  <c r="M12" i="1" s="1"/>
  <c r="M13" i="1" s="1"/>
  <c r="I7" i="1"/>
  <c r="I8" i="1"/>
  <c r="D27" i="1"/>
  <c r="R2" i="1" l="1"/>
  <c r="R3" i="1" s="1"/>
  <c r="K15" i="1"/>
  <c r="F14" i="1"/>
  <c r="F18" i="1" s="1"/>
  <c r="D22" i="1" l="1"/>
  <c r="F22" i="1" s="1"/>
  <c r="H22" i="1" s="1"/>
  <c r="K20" i="1"/>
  <c r="F17" i="1"/>
  <c r="I18" i="1"/>
  <c r="Q30" i="1" s="1"/>
  <c r="D72" i="1" l="1"/>
  <c r="J108" i="1" s="1"/>
  <c r="B34" i="1"/>
  <c r="D39" i="1"/>
  <c r="D36" i="1"/>
  <c r="D41" i="1" s="1"/>
  <c r="M41" i="1" s="1"/>
  <c r="D21" i="1"/>
  <c r="K19" i="1"/>
  <c r="H17" i="1"/>
  <c r="P29" i="1" s="1"/>
  <c r="D75" i="1"/>
  <c r="E88" i="1" l="1"/>
  <c r="E90" i="1" s="1"/>
  <c r="J107" i="1"/>
  <c r="F72" i="1"/>
  <c r="D25" i="1"/>
  <c r="D30" i="1" s="1"/>
  <c r="K32" i="1" s="1"/>
  <c r="T30" i="1" s="1"/>
  <c r="T32" i="1" s="1"/>
  <c r="F21" i="1"/>
  <c r="D28" i="1"/>
  <c r="B24" i="1"/>
  <c r="D46" i="1"/>
  <c r="H46" i="1" s="1"/>
  <c r="D50" i="1" s="1"/>
  <c r="G53" i="1" s="1"/>
  <c r="L32" i="1"/>
  <c r="U30" i="1" s="1"/>
  <c r="U33" i="1" s="1"/>
  <c r="D78" i="1"/>
  <c r="F90" i="1" s="1"/>
  <c r="H21" i="1" l="1"/>
  <c r="D71" i="1"/>
  <c r="J106" i="1" s="1"/>
  <c r="E64" i="1"/>
  <c r="H53" i="1"/>
  <c r="L50" i="1"/>
  <c r="U32" i="1"/>
  <c r="C46" i="1"/>
  <c r="D64" i="1" s="1"/>
  <c r="L41" i="1"/>
  <c r="T33" i="1"/>
  <c r="D74" i="1" l="1"/>
  <c r="F71" i="1"/>
  <c r="K50" i="1"/>
  <c r="K53" i="1" s="1"/>
  <c r="K56" i="1" s="1"/>
  <c r="L53" i="1"/>
  <c r="K55" i="1" s="1"/>
  <c r="D55" i="1" s="1"/>
  <c r="H45" i="1"/>
  <c r="D49" i="1" s="1"/>
  <c r="G52" i="1" s="1"/>
  <c r="J105" i="1" l="1"/>
  <c r="D77" i="1"/>
  <c r="F89" i="1" s="1"/>
  <c r="H83" i="1"/>
  <c r="E87" i="1"/>
  <c r="E89" i="1" s="1"/>
  <c r="N53" i="1"/>
  <c r="H52" i="1"/>
  <c r="L52" i="1" s="1"/>
  <c r="L55" i="1" s="1"/>
  <c r="K52" i="1" l="1"/>
  <c r="L56" i="1" s="1"/>
  <c r="E56" i="1" s="1"/>
  <c r="C57" i="1" s="1"/>
  <c r="E60" i="1" s="1"/>
  <c r="H64" i="1" s="1"/>
  <c r="D60" i="1" l="1"/>
  <c r="G64" i="1" s="1"/>
  <c r="D59" i="1"/>
  <c r="G63" i="1" s="1"/>
  <c r="E59" i="1"/>
  <c r="H63" i="1" s="1"/>
  <c r="H67" i="1" s="1"/>
  <c r="L67" i="1" s="1"/>
  <c r="G67" i="1" l="1"/>
  <c r="K67" i="1" s="1"/>
  <c r="D83" i="1" s="1"/>
  <c r="H68" i="1"/>
  <c r="L68" i="1" s="1"/>
  <c r="G68" i="1"/>
  <c r="D84" i="1"/>
  <c r="G93" i="1"/>
  <c r="K68" i="1" l="1"/>
  <c r="J100" i="1" s="1"/>
  <c r="E84" i="1"/>
  <c r="H84" i="1" s="1"/>
  <c r="J101" i="1"/>
  <c r="F93" i="1"/>
  <c r="G94" i="1"/>
  <c r="F94" i="1"/>
  <c r="D90" i="1"/>
  <c r="E83" i="1" l="1"/>
  <c r="D89" i="1" s="1"/>
  <c r="H90" i="1"/>
  <c r="J94" i="1"/>
  <c r="H89" i="1" l="1"/>
  <c r="J93" i="1"/>
  <c r="M93" i="1"/>
  <c r="M94" i="1"/>
  <c r="L93" i="1" l="1"/>
  <c r="L96" i="1" s="1"/>
  <c r="L94" i="1"/>
  <c r="L97" i="1" s="1"/>
  <c r="D357" i="1"/>
  <c r="F357" i="1" s="1"/>
  <c r="D392" i="1"/>
  <c r="F392" i="1" s="1"/>
  <c r="D337" i="1"/>
  <c r="F337" i="1" s="1"/>
  <c r="D371" i="1"/>
  <c r="F371" i="1" s="1"/>
  <c r="D367" i="1"/>
  <c r="F367" i="1" s="1"/>
  <c r="D300" i="1"/>
  <c r="F300" i="1" s="1"/>
  <c r="D359" i="1"/>
  <c r="F359" i="1" s="1"/>
  <c r="D373" i="1"/>
  <c r="F373" i="1" s="1"/>
  <c r="D292" i="1"/>
  <c r="F292" i="1" s="1"/>
  <c r="D361" i="1"/>
  <c r="F361" i="1" s="1"/>
  <c r="D376" i="1"/>
  <c r="F376" i="1" s="1"/>
  <c r="D394" i="1"/>
  <c r="F394" i="1" s="1"/>
  <c r="D329" i="1"/>
  <c r="F329" i="1" s="1"/>
  <c r="D402" i="1"/>
  <c r="F402" i="1" s="1"/>
  <c r="D317" i="1"/>
  <c r="F317" i="1" s="1"/>
  <c r="D411" i="1"/>
  <c r="F411" i="1" s="1"/>
  <c r="D393" i="1"/>
  <c r="F393" i="1" s="1"/>
  <c r="D410" i="1"/>
  <c r="F410" i="1" s="1"/>
  <c r="D385" i="1"/>
  <c r="F385" i="1" s="1"/>
  <c r="D407" i="1"/>
  <c r="F407" i="1" s="1"/>
  <c r="D409" i="1"/>
  <c r="F409" i="1" s="1"/>
  <c r="D372" i="1"/>
  <c r="F372" i="1" s="1"/>
  <c r="D390" i="1"/>
  <c r="F390" i="1" s="1"/>
  <c r="D401" i="1"/>
  <c r="F401" i="1" s="1"/>
  <c r="D278" i="1"/>
  <c r="F278" i="1" s="1"/>
  <c r="D364" i="1"/>
  <c r="F364" i="1" s="1"/>
  <c r="D386" i="1"/>
  <c r="F386" i="1" s="1"/>
  <c r="D286" i="1"/>
  <c r="F286" i="1" s="1"/>
  <c r="D352" i="1"/>
  <c r="F352" i="1" s="1"/>
  <c r="D382" i="1"/>
  <c r="F382" i="1" s="1"/>
  <c r="D405" i="1"/>
  <c r="F405" i="1" s="1"/>
  <c r="D326" i="1"/>
  <c r="F326" i="1" s="1"/>
  <c r="D251" i="1"/>
  <c r="F251" i="1" s="1"/>
  <c r="D322" i="1"/>
  <c r="F322" i="1" s="1"/>
  <c r="D391" i="1"/>
  <c r="F391" i="1" s="1"/>
  <c r="D378" i="1"/>
  <c r="F378" i="1" s="1"/>
  <c r="D412" i="1"/>
  <c r="F412" i="1" s="1"/>
  <c r="D384" i="1"/>
  <c r="F384" i="1" s="1"/>
  <c r="C401" i="1"/>
  <c r="E401" i="1" s="1"/>
  <c r="C407" i="1"/>
  <c r="E407" i="1" s="1"/>
  <c r="C405" i="1"/>
  <c r="E405" i="1" s="1"/>
  <c r="C404" i="1"/>
  <c r="E404" i="1" s="1"/>
  <c r="C411" i="1"/>
  <c r="E411" i="1" s="1"/>
  <c r="C409" i="1"/>
  <c r="E409" i="1" s="1"/>
  <c r="C400" i="1"/>
  <c r="E400" i="1" s="1"/>
  <c r="C410" i="1"/>
  <c r="E410" i="1" s="1"/>
  <c r="C403" i="1"/>
  <c r="E403" i="1" s="1"/>
  <c r="C406" i="1"/>
  <c r="E406" i="1" s="1"/>
  <c r="C412" i="1"/>
  <c r="E412" i="1" s="1"/>
  <c r="C402" i="1"/>
  <c r="E402" i="1" s="1"/>
  <c r="C408" i="1"/>
  <c r="E408" i="1" s="1"/>
  <c r="D267" i="1"/>
  <c r="F267" i="1" s="1"/>
  <c r="D244" i="1"/>
  <c r="F244" i="1" s="1"/>
  <c r="D318" i="1"/>
  <c r="F318" i="1" s="1"/>
  <c r="D387" i="1"/>
  <c r="F387" i="1" s="1"/>
  <c r="D403" i="1"/>
  <c r="F403" i="1" s="1"/>
  <c r="D408" i="1"/>
  <c r="F408" i="1" s="1"/>
  <c r="D404" i="1"/>
  <c r="F404" i="1" s="1"/>
  <c r="D309" i="1"/>
  <c r="F309" i="1" s="1"/>
  <c r="D314" i="1"/>
  <c r="F314" i="1" s="1"/>
  <c r="D383" i="1"/>
  <c r="F383" i="1" s="1"/>
  <c r="D305" i="1"/>
  <c r="F305" i="1" s="1"/>
  <c r="D349" i="1"/>
  <c r="F349" i="1" s="1"/>
  <c r="D379" i="1"/>
  <c r="F379" i="1" s="1"/>
  <c r="D406" i="1"/>
  <c r="F406" i="1" s="1"/>
  <c r="D400" i="1"/>
  <c r="F400" i="1" s="1"/>
  <c r="D374" i="1"/>
  <c r="F374" i="1" s="1"/>
  <c r="D388" i="1"/>
  <c r="F388" i="1" s="1"/>
  <c r="D355" i="1"/>
  <c r="F355" i="1" s="1"/>
  <c r="D370" i="1"/>
  <c r="F370" i="1" s="1"/>
  <c r="D380" i="1"/>
  <c r="F380" i="1" s="1"/>
  <c r="D353" i="1"/>
  <c r="F353" i="1" s="1"/>
  <c r="D366" i="1"/>
  <c r="F366" i="1" s="1"/>
  <c r="D368" i="1"/>
  <c r="F368" i="1" s="1"/>
  <c r="D365" i="1"/>
  <c r="F365" i="1" s="1"/>
  <c r="D362" i="1"/>
  <c r="F362" i="1" s="1"/>
  <c r="C353" i="1"/>
  <c r="E353" i="1" s="1"/>
  <c r="C370" i="1"/>
  <c r="E370" i="1" s="1"/>
  <c r="C387" i="1"/>
  <c r="E387" i="1" s="1"/>
  <c r="C364" i="1"/>
  <c r="E364" i="1" s="1"/>
  <c r="C392" i="1"/>
  <c r="E392" i="1" s="1"/>
  <c r="C358" i="1"/>
  <c r="E358" i="1" s="1"/>
  <c r="C357" i="1"/>
  <c r="E357" i="1" s="1"/>
  <c r="C374" i="1"/>
  <c r="E374" i="1" s="1"/>
  <c r="C391" i="1"/>
  <c r="E391" i="1" s="1"/>
  <c r="C399" i="1"/>
  <c r="E399" i="1" s="1"/>
  <c r="C355" i="1"/>
  <c r="E355" i="1" s="1"/>
  <c r="C367" i="1"/>
  <c r="E367" i="1" s="1"/>
  <c r="C362" i="1"/>
  <c r="E362" i="1" s="1"/>
  <c r="C361" i="1"/>
  <c r="E361" i="1" s="1"/>
  <c r="C378" i="1"/>
  <c r="E378" i="1" s="1"/>
  <c r="C395" i="1"/>
  <c r="E395" i="1" s="1"/>
  <c r="C356" i="1"/>
  <c r="E356" i="1" s="1"/>
  <c r="C385" i="1"/>
  <c r="E385" i="1" s="1"/>
  <c r="C393" i="1"/>
  <c r="E393" i="1" s="1"/>
  <c r="C366" i="1"/>
  <c r="E366" i="1" s="1"/>
  <c r="C365" i="1"/>
  <c r="E365" i="1" s="1"/>
  <c r="C382" i="1"/>
  <c r="E382" i="1" s="1"/>
  <c r="C394" i="1"/>
  <c r="E394" i="1" s="1"/>
  <c r="C368" i="1"/>
  <c r="E368" i="1" s="1"/>
  <c r="C363" i="1"/>
  <c r="E363" i="1" s="1"/>
  <c r="C360" i="1"/>
  <c r="E360" i="1" s="1"/>
  <c r="C369" i="1"/>
  <c r="E369" i="1" s="1"/>
  <c r="C386" i="1"/>
  <c r="E386" i="1" s="1"/>
  <c r="C352" i="1"/>
  <c r="E352" i="1" s="1"/>
  <c r="C398" i="1"/>
  <c r="E398" i="1" s="1"/>
  <c r="C372" i="1"/>
  <c r="E372" i="1" s="1"/>
  <c r="C359" i="1"/>
  <c r="E359" i="1" s="1"/>
  <c r="C354" i="1"/>
  <c r="E354" i="1" s="1"/>
  <c r="C373" i="1"/>
  <c r="E373" i="1" s="1"/>
  <c r="C390" i="1"/>
  <c r="E390" i="1" s="1"/>
  <c r="C389" i="1"/>
  <c r="E389" i="1" s="1"/>
  <c r="C380" i="1"/>
  <c r="E380" i="1" s="1"/>
  <c r="C383" i="1"/>
  <c r="E383" i="1" s="1"/>
  <c r="C377" i="1"/>
  <c r="E377" i="1" s="1"/>
  <c r="C376" i="1"/>
  <c r="E376" i="1" s="1"/>
  <c r="C397" i="1"/>
  <c r="E397" i="1" s="1"/>
  <c r="C388" i="1"/>
  <c r="E388" i="1" s="1"/>
  <c r="C396" i="1"/>
  <c r="E396" i="1" s="1"/>
  <c r="C381" i="1"/>
  <c r="E381" i="1" s="1"/>
  <c r="C384" i="1"/>
  <c r="E384" i="1" s="1"/>
  <c r="C371" i="1"/>
  <c r="E371" i="1" s="1"/>
  <c r="C379" i="1"/>
  <c r="E379" i="1" s="1"/>
  <c r="C375" i="1"/>
  <c r="E375" i="1" s="1"/>
  <c r="D310" i="1"/>
  <c r="F310" i="1" s="1"/>
  <c r="D348" i="1"/>
  <c r="F348" i="1" s="1"/>
  <c r="D360" i="1"/>
  <c r="F360" i="1" s="1"/>
  <c r="D398" i="1"/>
  <c r="F398" i="1" s="1"/>
  <c r="D358" i="1"/>
  <c r="F358" i="1" s="1"/>
  <c r="D306" i="1"/>
  <c r="F306" i="1" s="1"/>
  <c r="D340" i="1"/>
  <c r="F340" i="1" s="1"/>
  <c r="D356" i="1"/>
  <c r="F356" i="1" s="1"/>
  <c r="D397" i="1"/>
  <c r="F397" i="1" s="1"/>
  <c r="D354" i="1"/>
  <c r="F354" i="1" s="1"/>
  <c r="D225" i="1"/>
  <c r="F225" i="1" s="1"/>
  <c r="D302" i="1"/>
  <c r="F302" i="1" s="1"/>
  <c r="D332" i="1"/>
  <c r="F332" i="1" s="1"/>
  <c r="D399" i="1"/>
  <c r="F399" i="1" s="1"/>
  <c r="D389" i="1"/>
  <c r="F389" i="1" s="1"/>
  <c r="D396" i="1"/>
  <c r="F396" i="1" s="1"/>
  <c r="D165" i="1"/>
  <c r="F165" i="1" s="1"/>
  <c r="D298" i="1"/>
  <c r="F298" i="1" s="1"/>
  <c r="D316" i="1"/>
  <c r="F316" i="1" s="1"/>
  <c r="D395" i="1"/>
  <c r="F395" i="1" s="1"/>
  <c r="D381" i="1"/>
  <c r="F381" i="1" s="1"/>
  <c r="D369" i="1"/>
  <c r="F369" i="1" s="1"/>
  <c r="D321" i="1"/>
  <c r="F321" i="1" s="1"/>
  <c r="D351" i="1"/>
  <c r="F351" i="1" s="1"/>
  <c r="D282" i="1"/>
  <c r="F282" i="1" s="1"/>
  <c r="D345" i="1"/>
  <c r="F345" i="1" s="1"/>
  <c r="D347" i="1"/>
  <c r="F347" i="1" s="1"/>
  <c r="D325" i="1"/>
  <c r="F325" i="1" s="1"/>
  <c r="D343" i="1"/>
  <c r="F343" i="1" s="1"/>
  <c r="D276" i="1"/>
  <c r="F276" i="1" s="1"/>
  <c r="D274" i="1"/>
  <c r="F274" i="1" s="1"/>
  <c r="D344" i="1"/>
  <c r="F344" i="1" s="1"/>
  <c r="D339" i="1"/>
  <c r="F339" i="1" s="1"/>
  <c r="D287" i="1"/>
  <c r="F287" i="1" s="1"/>
  <c r="D350" i="1"/>
  <c r="F350" i="1" s="1"/>
  <c r="D336" i="1"/>
  <c r="F336" i="1" s="1"/>
  <c r="D335" i="1"/>
  <c r="F335" i="1" s="1"/>
  <c r="D301" i="1"/>
  <c r="F301" i="1" s="1"/>
  <c r="D289" i="1"/>
  <c r="F289" i="1" s="1"/>
  <c r="D346" i="1"/>
  <c r="F346" i="1" s="1"/>
  <c r="D328" i="1"/>
  <c r="F328" i="1" s="1"/>
  <c r="D331" i="1"/>
  <c r="F331" i="1" s="1"/>
  <c r="D275" i="1"/>
  <c r="F275" i="1" s="1"/>
  <c r="D297" i="1"/>
  <c r="F297" i="1" s="1"/>
  <c r="D307" i="1"/>
  <c r="F307" i="1" s="1"/>
  <c r="D293" i="1"/>
  <c r="F293" i="1" s="1"/>
  <c r="D303" i="1"/>
  <c r="F303" i="1" s="1"/>
  <c r="D285" i="1"/>
  <c r="F285" i="1" s="1"/>
  <c r="D279" i="1"/>
  <c r="F279" i="1" s="1"/>
  <c r="D342" i="1"/>
  <c r="F342" i="1" s="1"/>
  <c r="D324" i="1"/>
  <c r="F324" i="1" s="1"/>
  <c r="D327" i="1"/>
  <c r="F327" i="1" s="1"/>
  <c r="D281" i="1"/>
  <c r="F281" i="1" s="1"/>
  <c r="D311" i="1"/>
  <c r="F311" i="1" s="1"/>
  <c r="D338" i="1"/>
  <c r="F338" i="1" s="1"/>
  <c r="D320" i="1"/>
  <c r="F320" i="1" s="1"/>
  <c r="D323" i="1"/>
  <c r="F323" i="1" s="1"/>
  <c r="D312" i="1"/>
  <c r="F312" i="1" s="1"/>
  <c r="D299" i="1"/>
  <c r="F299" i="1" s="1"/>
  <c r="D334" i="1"/>
  <c r="F334" i="1" s="1"/>
  <c r="D341" i="1"/>
  <c r="F341" i="1" s="1"/>
  <c r="D319" i="1"/>
  <c r="F319" i="1" s="1"/>
  <c r="C315" i="1"/>
  <c r="E315" i="1" s="1"/>
  <c r="C320" i="1"/>
  <c r="E320" i="1" s="1"/>
  <c r="C334" i="1"/>
  <c r="E334" i="1" s="1"/>
  <c r="C321" i="1"/>
  <c r="E321" i="1" s="1"/>
  <c r="C345" i="1"/>
  <c r="E345" i="1" s="1"/>
  <c r="C325" i="1"/>
  <c r="E325" i="1" s="1"/>
  <c r="C319" i="1"/>
  <c r="E319" i="1" s="1"/>
  <c r="C324" i="1"/>
  <c r="E324" i="1" s="1"/>
  <c r="C338" i="1"/>
  <c r="E338" i="1" s="1"/>
  <c r="C340" i="1"/>
  <c r="E340" i="1" s="1"/>
  <c r="C314" i="1"/>
  <c r="E314" i="1" s="1"/>
  <c r="C323" i="1"/>
  <c r="E323" i="1" s="1"/>
  <c r="C328" i="1"/>
  <c r="E328" i="1" s="1"/>
  <c r="C342" i="1"/>
  <c r="E342" i="1" s="1"/>
  <c r="C347" i="1"/>
  <c r="E347" i="1" s="1"/>
  <c r="C327" i="1"/>
  <c r="E327" i="1" s="1"/>
  <c r="C332" i="1"/>
  <c r="E332" i="1" s="1"/>
  <c r="C346" i="1"/>
  <c r="E346" i="1" s="1"/>
  <c r="C339" i="1"/>
  <c r="E339" i="1" s="1"/>
  <c r="C348" i="1"/>
  <c r="E348" i="1" s="1"/>
  <c r="C349" i="1"/>
  <c r="E349" i="1" s="1"/>
  <c r="C317" i="1"/>
  <c r="E317" i="1" s="1"/>
  <c r="C331" i="1"/>
  <c r="E331" i="1" s="1"/>
  <c r="C336" i="1"/>
  <c r="E336" i="1" s="1"/>
  <c r="C350" i="1"/>
  <c r="E350" i="1" s="1"/>
  <c r="C318" i="1"/>
  <c r="E318" i="1" s="1"/>
  <c r="C335" i="1"/>
  <c r="E335" i="1" s="1"/>
  <c r="C351" i="1"/>
  <c r="E351" i="1" s="1"/>
  <c r="C326" i="1"/>
  <c r="E326" i="1" s="1"/>
  <c r="C344" i="1"/>
  <c r="E344" i="1" s="1"/>
  <c r="C341" i="1"/>
  <c r="E341" i="1" s="1"/>
  <c r="C343" i="1"/>
  <c r="E343" i="1" s="1"/>
  <c r="C329" i="1"/>
  <c r="E329" i="1" s="1"/>
  <c r="C337" i="1"/>
  <c r="E337" i="1" s="1"/>
  <c r="C330" i="1"/>
  <c r="E330" i="1" s="1"/>
  <c r="C333" i="1"/>
  <c r="E333" i="1" s="1"/>
  <c r="C316" i="1"/>
  <c r="E316" i="1" s="1"/>
  <c r="C322" i="1"/>
  <c r="E322" i="1" s="1"/>
  <c r="D308" i="1"/>
  <c r="F308" i="1" s="1"/>
  <c r="D283" i="1"/>
  <c r="F283" i="1" s="1"/>
  <c r="D330" i="1"/>
  <c r="F330" i="1" s="1"/>
  <c r="D333" i="1"/>
  <c r="F333" i="1" s="1"/>
  <c r="D315" i="1"/>
  <c r="F315" i="1" s="1"/>
  <c r="C273" i="1"/>
  <c r="E273" i="1" s="1"/>
  <c r="C306" i="1"/>
  <c r="E306" i="1" s="1"/>
  <c r="C284" i="1"/>
  <c r="E284" i="1" s="1"/>
  <c r="C276" i="1"/>
  <c r="E276" i="1" s="1"/>
  <c r="C277" i="1"/>
  <c r="E277" i="1" s="1"/>
  <c r="C275" i="1"/>
  <c r="E275" i="1" s="1"/>
  <c r="C296" i="1"/>
  <c r="E296" i="1" s="1"/>
  <c r="C302" i="1"/>
  <c r="E302" i="1" s="1"/>
  <c r="C274" i="1"/>
  <c r="E274" i="1" s="1"/>
  <c r="C290" i="1"/>
  <c r="E290" i="1" s="1"/>
  <c r="C300" i="1"/>
  <c r="E300" i="1" s="1"/>
  <c r="C282" i="1"/>
  <c r="E282" i="1" s="1"/>
  <c r="C281" i="1"/>
  <c r="E281" i="1" s="1"/>
  <c r="C283" i="1"/>
  <c r="E283" i="1" s="1"/>
  <c r="C308" i="1"/>
  <c r="E308" i="1" s="1"/>
  <c r="C287" i="1"/>
  <c r="E287" i="1" s="1"/>
  <c r="C291" i="1"/>
  <c r="E291" i="1" s="1"/>
  <c r="C299" i="1"/>
  <c r="E299" i="1" s="1"/>
  <c r="C303" i="1"/>
  <c r="E303" i="1" s="1"/>
  <c r="C309" i="1"/>
  <c r="E309" i="1" s="1"/>
  <c r="C292" i="1"/>
  <c r="E292" i="1" s="1"/>
  <c r="C285" i="1"/>
  <c r="E285" i="1" s="1"/>
  <c r="C286" i="1"/>
  <c r="E286" i="1" s="1"/>
  <c r="C295" i="1"/>
  <c r="E295" i="1" s="1"/>
  <c r="C280" i="1"/>
  <c r="E280" i="1" s="1"/>
  <c r="C289" i="1"/>
  <c r="E289" i="1" s="1"/>
  <c r="C313" i="1"/>
  <c r="E313" i="1" s="1"/>
  <c r="C293" i="1"/>
  <c r="E293" i="1" s="1"/>
  <c r="C310" i="1"/>
  <c r="E310" i="1" s="1"/>
  <c r="C297" i="1"/>
  <c r="E297" i="1" s="1"/>
  <c r="C311" i="1"/>
  <c r="E311" i="1" s="1"/>
  <c r="C278" i="1"/>
  <c r="E278" i="1" s="1"/>
  <c r="C307" i="1"/>
  <c r="E307" i="1" s="1"/>
  <c r="C301" i="1"/>
  <c r="E301" i="1" s="1"/>
  <c r="C312" i="1"/>
  <c r="E312" i="1" s="1"/>
  <c r="C294" i="1"/>
  <c r="E294" i="1" s="1"/>
  <c r="C305" i="1"/>
  <c r="E305" i="1" s="1"/>
  <c r="C288" i="1"/>
  <c r="E288" i="1" s="1"/>
  <c r="C304" i="1"/>
  <c r="E304" i="1" s="1"/>
  <c r="C298" i="1"/>
  <c r="E298" i="1" s="1"/>
  <c r="C279" i="1"/>
  <c r="E279" i="1" s="1"/>
  <c r="D295" i="1"/>
  <c r="F295" i="1" s="1"/>
  <c r="D313" i="1"/>
  <c r="F313" i="1" s="1"/>
  <c r="D277" i="1"/>
  <c r="F277" i="1" s="1"/>
  <c r="D291" i="1"/>
  <c r="F291" i="1" s="1"/>
  <c r="D273" i="1"/>
  <c r="F273" i="1" s="1"/>
  <c r="D272" i="1"/>
  <c r="F272" i="1" s="1"/>
  <c r="D164" i="1"/>
  <c r="F164" i="1" s="1"/>
  <c r="D231" i="1"/>
  <c r="F231" i="1" s="1"/>
  <c r="D264" i="1"/>
  <c r="F264" i="1" s="1"/>
  <c r="D266" i="1"/>
  <c r="F266" i="1" s="1"/>
  <c r="D269" i="1"/>
  <c r="F269" i="1" s="1"/>
  <c r="D261" i="1"/>
  <c r="F261" i="1" s="1"/>
  <c r="D159" i="1"/>
  <c r="F159" i="1" s="1"/>
  <c r="D247" i="1"/>
  <c r="F247" i="1" s="1"/>
  <c r="D254" i="1"/>
  <c r="F254" i="1" s="1"/>
  <c r="D249" i="1"/>
  <c r="F249" i="1" s="1"/>
  <c r="D161" i="1"/>
  <c r="F161" i="1" s="1"/>
  <c r="D243" i="1"/>
  <c r="F243" i="1" s="1"/>
  <c r="D256" i="1"/>
  <c r="F256" i="1" s="1"/>
  <c r="D248" i="1"/>
  <c r="F248" i="1" s="1"/>
  <c r="D228" i="1"/>
  <c r="F228" i="1" s="1"/>
  <c r="D270" i="1"/>
  <c r="F270" i="1" s="1"/>
  <c r="D262" i="1"/>
  <c r="F262" i="1" s="1"/>
  <c r="D200" i="1"/>
  <c r="F200" i="1" s="1"/>
  <c r="D239" i="1"/>
  <c r="F239" i="1" s="1"/>
  <c r="D250" i="1"/>
  <c r="F250" i="1" s="1"/>
  <c r="D245" i="1"/>
  <c r="F245" i="1" s="1"/>
  <c r="D246" i="1"/>
  <c r="F246" i="1" s="1"/>
  <c r="D232" i="1"/>
  <c r="F232" i="1" s="1"/>
  <c r="D242" i="1"/>
  <c r="F242" i="1" s="1"/>
  <c r="D265" i="1"/>
  <c r="F265" i="1" s="1"/>
  <c r="D223" i="1"/>
  <c r="F223" i="1" s="1"/>
  <c r="D263" i="1"/>
  <c r="F263" i="1" s="1"/>
  <c r="D255" i="1"/>
  <c r="F255" i="1" s="1"/>
  <c r="D258" i="1"/>
  <c r="F258" i="1" s="1"/>
  <c r="D235" i="1"/>
  <c r="F235" i="1" s="1"/>
  <c r="D166" i="1"/>
  <c r="F166" i="1" s="1"/>
  <c r="D268" i="1"/>
  <c r="F268" i="1" s="1"/>
  <c r="D238" i="1"/>
  <c r="F238" i="1" s="1"/>
  <c r="D237" i="1"/>
  <c r="F237" i="1" s="1"/>
  <c r="D259" i="1"/>
  <c r="F259" i="1" s="1"/>
  <c r="C240" i="1"/>
  <c r="E240" i="1" s="1"/>
  <c r="C270" i="1"/>
  <c r="E270" i="1" s="1"/>
  <c r="C243" i="1"/>
  <c r="E243" i="1" s="1"/>
  <c r="C234" i="1"/>
  <c r="E234" i="1" s="1"/>
  <c r="C231" i="1"/>
  <c r="E231" i="1" s="1"/>
  <c r="C266" i="1"/>
  <c r="E266" i="1" s="1"/>
  <c r="C272" i="1"/>
  <c r="E272" i="1" s="1"/>
  <c r="C236" i="1"/>
  <c r="E236" i="1" s="1"/>
  <c r="C247" i="1"/>
  <c r="E247" i="1" s="1"/>
  <c r="C256" i="1"/>
  <c r="E256" i="1" s="1"/>
  <c r="C261" i="1"/>
  <c r="E261" i="1" s="1"/>
  <c r="C233" i="1"/>
  <c r="E233" i="1" s="1"/>
  <c r="C259" i="1"/>
  <c r="E259" i="1" s="1"/>
  <c r="C237" i="1"/>
  <c r="E237" i="1" s="1"/>
  <c r="C255" i="1"/>
  <c r="E255" i="1" s="1"/>
  <c r="C265" i="1"/>
  <c r="E265" i="1" s="1"/>
  <c r="C264" i="1"/>
  <c r="E264" i="1" s="1"/>
  <c r="C257" i="1"/>
  <c r="E257" i="1" s="1"/>
  <c r="C267" i="1"/>
  <c r="E267" i="1" s="1"/>
  <c r="C244" i="1"/>
  <c r="E244" i="1" s="1"/>
  <c r="C252" i="1"/>
  <c r="E252" i="1" s="1"/>
  <c r="C245" i="1"/>
  <c r="E245" i="1" s="1"/>
  <c r="C249" i="1"/>
  <c r="E249" i="1" s="1"/>
  <c r="C251" i="1"/>
  <c r="E251" i="1" s="1"/>
  <c r="C232" i="1"/>
  <c r="E232" i="1" s="1"/>
  <c r="C263" i="1"/>
  <c r="E263" i="1" s="1"/>
  <c r="C271" i="1"/>
  <c r="E271" i="1" s="1"/>
  <c r="C269" i="1"/>
  <c r="E269" i="1" s="1"/>
  <c r="C235" i="1"/>
  <c r="E235" i="1" s="1"/>
  <c r="C230" i="1"/>
  <c r="E230" i="1" s="1"/>
  <c r="C238" i="1"/>
  <c r="E238" i="1" s="1"/>
  <c r="C228" i="1"/>
  <c r="E228" i="1" s="1"/>
  <c r="C268" i="1"/>
  <c r="E268" i="1" s="1"/>
  <c r="C254" i="1"/>
  <c r="E254" i="1" s="1"/>
  <c r="C242" i="1"/>
  <c r="E242" i="1" s="1"/>
  <c r="C248" i="1"/>
  <c r="E248" i="1" s="1"/>
  <c r="C229" i="1"/>
  <c r="E229" i="1" s="1"/>
  <c r="C246" i="1"/>
  <c r="E246" i="1" s="1"/>
  <c r="C260" i="1"/>
  <c r="E260" i="1" s="1"/>
  <c r="C241" i="1"/>
  <c r="E241" i="1" s="1"/>
  <c r="C258" i="1"/>
  <c r="E258" i="1" s="1"/>
  <c r="C250" i="1"/>
  <c r="E250" i="1" s="1"/>
  <c r="C253" i="1"/>
  <c r="E253" i="1" s="1"/>
  <c r="C262" i="1"/>
  <c r="E262" i="1" s="1"/>
  <c r="C239" i="1"/>
  <c r="E239" i="1" s="1"/>
  <c r="D172" i="1"/>
  <c r="F172" i="1" s="1"/>
  <c r="D236" i="1"/>
  <c r="F236" i="1" s="1"/>
  <c r="D271" i="1"/>
  <c r="F271" i="1" s="1"/>
  <c r="D257" i="1"/>
  <c r="F257" i="1" s="1"/>
  <c r="D168" i="1"/>
  <c r="F168" i="1" s="1"/>
  <c r="D241" i="1"/>
  <c r="F241" i="1" s="1"/>
  <c r="D162" i="1"/>
  <c r="F162" i="1" s="1"/>
  <c r="D252" i="1"/>
  <c r="F252" i="1" s="1"/>
  <c r="D234" i="1"/>
  <c r="F234" i="1" s="1"/>
  <c r="D233" i="1"/>
  <c r="F233" i="1" s="1"/>
  <c r="D260" i="1"/>
  <c r="F260" i="1" s="1"/>
  <c r="D227" i="1"/>
  <c r="F227" i="1" s="1"/>
  <c r="D163" i="1"/>
  <c r="F163" i="1" s="1"/>
  <c r="D253" i="1"/>
  <c r="F253" i="1" s="1"/>
  <c r="D222" i="1"/>
  <c r="F222" i="1" s="1"/>
  <c r="D240" i="1"/>
  <c r="F240" i="1" s="1"/>
  <c r="D230" i="1"/>
  <c r="F230" i="1" s="1"/>
  <c r="D229" i="1"/>
  <c r="F229" i="1" s="1"/>
  <c r="D153" i="1"/>
  <c r="F153" i="1" s="1"/>
  <c r="D221" i="1"/>
  <c r="F221" i="1" s="1"/>
  <c r="D218" i="1"/>
  <c r="F218" i="1" s="1"/>
  <c r="D214" i="1"/>
  <c r="F214" i="1" s="1"/>
  <c r="D150" i="1"/>
  <c r="F150" i="1" s="1"/>
  <c r="D213" i="1"/>
  <c r="F213" i="1" s="1"/>
  <c r="D149" i="1"/>
  <c r="F149" i="1" s="1"/>
  <c r="D157" i="1"/>
  <c r="F157" i="1" s="1"/>
  <c r="D156" i="1"/>
  <c r="F156" i="1" s="1"/>
  <c r="D152" i="1"/>
  <c r="F152" i="1" s="1"/>
  <c r="D143" i="1"/>
  <c r="F143" i="1" s="1"/>
  <c r="D206" i="1"/>
  <c r="F206" i="1" s="1"/>
  <c r="D205" i="1"/>
  <c r="F205" i="1" s="1"/>
  <c r="D141" i="1"/>
  <c r="F141" i="1" s="1"/>
  <c r="D155" i="1"/>
  <c r="F155" i="1" s="1"/>
  <c r="D151" i="1"/>
  <c r="F151" i="1" s="1"/>
  <c r="D211" i="1"/>
  <c r="F211" i="1" s="1"/>
  <c r="D207" i="1"/>
  <c r="F207" i="1" s="1"/>
  <c r="D199" i="1"/>
  <c r="F199" i="1" s="1"/>
  <c r="D138" i="1"/>
  <c r="F138" i="1" s="1"/>
  <c r="D201" i="1"/>
  <c r="F201" i="1" s="1"/>
  <c r="D137" i="1"/>
  <c r="F137" i="1" s="1"/>
  <c r="D198" i="1"/>
  <c r="F198" i="1" s="1"/>
  <c r="D226" i="1"/>
  <c r="F226" i="1" s="1"/>
  <c r="C201" i="1"/>
  <c r="E201" i="1" s="1"/>
  <c r="C158" i="1"/>
  <c r="E158" i="1" s="1"/>
  <c r="C222" i="1"/>
  <c r="E222" i="1" s="1"/>
  <c r="C119" i="1"/>
  <c r="E119" i="1" s="1"/>
  <c r="C183" i="1"/>
  <c r="E183" i="1" s="1"/>
  <c r="C117" i="1"/>
  <c r="E117" i="1" s="1"/>
  <c r="C160" i="1"/>
  <c r="E160" i="1" s="1"/>
  <c r="C224" i="1"/>
  <c r="E224" i="1" s="1"/>
  <c r="C125" i="1"/>
  <c r="E125" i="1" s="1"/>
  <c r="C209" i="1"/>
  <c r="E209" i="1" s="1"/>
  <c r="C213" i="1"/>
  <c r="E213" i="1" s="1"/>
  <c r="C109" i="1"/>
  <c r="E109" i="1" s="1"/>
  <c r="C121" i="1"/>
  <c r="E121" i="1" s="1"/>
  <c r="C162" i="1"/>
  <c r="E162" i="1" s="1"/>
  <c r="C226" i="1"/>
  <c r="E226" i="1" s="1"/>
  <c r="C123" i="1"/>
  <c r="E123" i="1" s="1"/>
  <c r="C187" i="1"/>
  <c r="E187" i="1" s="1"/>
  <c r="C149" i="1"/>
  <c r="E149" i="1" s="1"/>
  <c r="C164" i="1"/>
  <c r="E164" i="1" s="1"/>
  <c r="C105" i="1"/>
  <c r="E105" i="1" s="1"/>
  <c r="C166" i="1"/>
  <c r="E166" i="1" s="1"/>
  <c r="C127" i="1"/>
  <c r="E127" i="1" s="1"/>
  <c r="C168" i="1"/>
  <c r="E168" i="1" s="1"/>
  <c r="C173" i="1"/>
  <c r="E173" i="1" s="1"/>
  <c r="C126" i="1"/>
  <c r="E126" i="1" s="1"/>
  <c r="C129" i="1"/>
  <c r="E129" i="1" s="1"/>
  <c r="C227" i="1"/>
  <c r="E227" i="1" s="1"/>
  <c r="C137" i="1"/>
  <c r="E137" i="1" s="1"/>
  <c r="C107" i="1"/>
  <c r="E107" i="1" s="1"/>
  <c r="C185" i="1"/>
  <c r="E185" i="1" s="1"/>
  <c r="C218" i="1"/>
  <c r="E218" i="1" s="1"/>
  <c r="C181" i="1"/>
  <c r="E181" i="1" s="1"/>
  <c r="C191" i="1"/>
  <c r="E191" i="1" s="1"/>
  <c r="C215" i="1"/>
  <c r="E215" i="1" s="1"/>
  <c r="C142" i="1"/>
  <c r="E142" i="1" s="1"/>
  <c r="C106" i="1"/>
  <c r="E106" i="1" s="1"/>
  <c r="C170" i="1"/>
  <c r="E170" i="1" s="1"/>
  <c r="C161" i="1"/>
  <c r="E161" i="1" s="1"/>
  <c r="C131" i="1"/>
  <c r="E131" i="1" s="1"/>
  <c r="C195" i="1"/>
  <c r="E195" i="1" s="1"/>
  <c r="C108" i="1"/>
  <c r="E108" i="1" s="1"/>
  <c r="C172" i="1"/>
  <c r="E172" i="1" s="1"/>
  <c r="C145" i="1"/>
  <c r="E145" i="1" s="1"/>
  <c r="C207" i="1"/>
  <c r="E207" i="1" s="1"/>
  <c r="C190" i="1"/>
  <c r="E190" i="1" s="1"/>
  <c r="C204" i="1"/>
  <c r="E204" i="1" s="1"/>
  <c r="C144" i="1"/>
  <c r="E144" i="1" s="1"/>
  <c r="C210" i="1"/>
  <c r="E210" i="1" s="1"/>
  <c r="C175" i="1"/>
  <c r="E175" i="1" s="1"/>
  <c r="C156" i="1"/>
  <c r="E156" i="1" s="1"/>
  <c r="C110" i="1"/>
  <c r="E110" i="1" s="1"/>
  <c r="C174" i="1"/>
  <c r="E174" i="1" s="1"/>
  <c r="C193" i="1"/>
  <c r="E193" i="1" s="1"/>
  <c r="C135" i="1"/>
  <c r="E135" i="1" s="1"/>
  <c r="C199" i="1"/>
  <c r="E199" i="1" s="1"/>
  <c r="C112" i="1"/>
  <c r="E112" i="1" s="1"/>
  <c r="C176" i="1"/>
  <c r="E176" i="1" s="1"/>
  <c r="C165" i="1"/>
  <c r="E165" i="1" s="1"/>
  <c r="C120" i="1"/>
  <c r="E120" i="1" s="1"/>
  <c r="C113" i="1"/>
  <c r="E113" i="1" s="1"/>
  <c r="C217" i="1"/>
  <c r="E217" i="1" s="1"/>
  <c r="C212" i="1"/>
  <c r="E212" i="1" s="1"/>
  <c r="C214" i="1"/>
  <c r="E214" i="1" s="1"/>
  <c r="C115" i="1"/>
  <c r="E115" i="1" s="1"/>
  <c r="C114" i="1"/>
  <c r="E114" i="1" s="1"/>
  <c r="C178" i="1"/>
  <c r="E178" i="1" s="1"/>
  <c r="C133" i="1"/>
  <c r="E133" i="1" s="1"/>
  <c r="C139" i="1"/>
  <c r="E139" i="1" s="1"/>
  <c r="C203" i="1"/>
  <c r="E203" i="1" s="1"/>
  <c r="C116" i="1"/>
  <c r="E116" i="1" s="1"/>
  <c r="C180" i="1"/>
  <c r="E180" i="1" s="1"/>
  <c r="C177" i="1"/>
  <c r="E177" i="1" s="1"/>
  <c r="C143" i="1"/>
  <c r="E143" i="1" s="1"/>
  <c r="C128" i="1"/>
  <c r="E128" i="1" s="1"/>
  <c r="C167" i="1"/>
  <c r="E167" i="1" s="1"/>
  <c r="C150" i="1"/>
  <c r="E150" i="1" s="1"/>
  <c r="C220" i="1"/>
  <c r="E220" i="1" s="1"/>
  <c r="C118" i="1"/>
  <c r="E118" i="1" s="1"/>
  <c r="C182" i="1"/>
  <c r="E182" i="1" s="1"/>
  <c r="C157" i="1"/>
  <c r="E157" i="1" s="1"/>
  <c r="C184" i="1"/>
  <c r="E184" i="1" s="1"/>
  <c r="C151" i="1"/>
  <c r="E151" i="1" s="1"/>
  <c r="C206" i="1"/>
  <c r="E206" i="1" s="1"/>
  <c r="C152" i="1"/>
  <c r="E152" i="1" s="1"/>
  <c r="C122" i="1"/>
  <c r="E122" i="1" s="1"/>
  <c r="C186" i="1"/>
  <c r="E186" i="1" s="1"/>
  <c r="C205" i="1"/>
  <c r="E205" i="1" s="1"/>
  <c r="C147" i="1"/>
  <c r="E147" i="1" s="1"/>
  <c r="C211" i="1"/>
  <c r="E211" i="1" s="1"/>
  <c r="C124" i="1"/>
  <c r="E124" i="1" s="1"/>
  <c r="C188" i="1"/>
  <c r="E188" i="1" s="1"/>
  <c r="C225" i="1"/>
  <c r="E225" i="1" s="1"/>
  <c r="C192" i="1"/>
  <c r="E192" i="1" s="1"/>
  <c r="C200" i="1"/>
  <c r="E200" i="1" s="1"/>
  <c r="C208" i="1"/>
  <c r="E208" i="1" s="1"/>
  <c r="C171" i="1"/>
  <c r="E171" i="1" s="1"/>
  <c r="C154" i="1"/>
  <c r="E154" i="1" s="1"/>
  <c r="C130" i="1"/>
  <c r="E130" i="1" s="1"/>
  <c r="C194" i="1"/>
  <c r="E194" i="1" s="1"/>
  <c r="C197" i="1"/>
  <c r="E197" i="1" s="1"/>
  <c r="C155" i="1"/>
  <c r="E155" i="1" s="1"/>
  <c r="C219" i="1"/>
  <c r="E219" i="1" s="1"/>
  <c r="C132" i="1"/>
  <c r="E132" i="1" s="1"/>
  <c r="C196" i="1"/>
  <c r="E196" i="1" s="1"/>
  <c r="C189" i="1"/>
  <c r="E189" i="1" s="1"/>
  <c r="C163" i="1"/>
  <c r="E163" i="1" s="1"/>
  <c r="C148" i="1"/>
  <c r="E148" i="1" s="1"/>
  <c r="C111" i="1"/>
  <c r="E111" i="1" s="1"/>
  <c r="C221" i="1"/>
  <c r="E221" i="1" s="1"/>
  <c r="C134" i="1"/>
  <c r="E134" i="1" s="1"/>
  <c r="C198" i="1"/>
  <c r="E198" i="1" s="1"/>
  <c r="C141" i="1"/>
  <c r="E141" i="1" s="1"/>
  <c r="C159" i="1"/>
  <c r="E159" i="1" s="1"/>
  <c r="C223" i="1"/>
  <c r="E223" i="1" s="1"/>
  <c r="C136" i="1"/>
  <c r="E136" i="1" s="1"/>
  <c r="C153" i="1"/>
  <c r="E153" i="1" s="1"/>
  <c r="C138" i="1"/>
  <c r="E138" i="1" s="1"/>
  <c r="C202" i="1"/>
  <c r="E202" i="1" s="1"/>
  <c r="C169" i="1"/>
  <c r="E169" i="1" s="1"/>
  <c r="C140" i="1"/>
  <c r="E140" i="1" s="1"/>
  <c r="C146" i="1"/>
  <c r="E146" i="1" s="1"/>
  <c r="C216" i="1"/>
  <c r="E216" i="1" s="1"/>
  <c r="C179" i="1"/>
  <c r="E179" i="1" s="1"/>
  <c r="D145" i="1"/>
  <c r="F145" i="1" s="1"/>
  <c r="D216" i="1"/>
  <c r="F216" i="1" s="1"/>
  <c r="D135" i="1"/>
  <c r="F135" i="1" s="1"/>
  <c r="D208" i="1"/>
  <c r="F208" i="1" s="1"/>
  <c r="D131" i="1"/>
  <c r="F131" i="1" s="1"/>
  <c r="D134" i="1"/>
  <c r="F134" i="1" s="1"/>
  <c r="D204" i="1"/>
  <c r="F204" i="1" s="1"/>
  <c r="D191" i="1"/>
  <c r="F191" i="1" s="1"/>
  <c r="D127" i="1"/>
  <c r="F127" i="1" s="1"/>
  <c r="D194" i="1"/>
  <c r="F194" i="1" s="1"/>
  <c r="D130" i="1"/>
  <c r="F130" i="1" s="1"/>
  <c r="D193" i="1"/>
  <c r="F193" i="1" s="1"/>
  <c r="D129" i="1"/>
  <c r="F129" i="1" s="1"/>
  <c r="D158" i="1"/>
  <c r="F158" i="1" s="1"/>
  <c r="D215" i="1"/>
  <c r="F215" i="1" s="1"/>
  <c r="D147" i="1"/>
  <c r="F147" i="1" s="1"/>
  <c r="D148" i="1"/>
  <c r="F148" i="1" s="1"/>
  <c r="D142" i="1"/>
  <c r="F142" i="1" s="1"/>
  <c r="D136" i="1"/>
  <c r="F136" i="1" s="1"/>
  <c r="D133" i="1"/>
  <c r="F133" i="1" s="1"/>
  <c r="D196" i="1"/>
  <c r="F196" i="1" s="1"/>
  <c r="D128" i="1"/>
  <c r="F128" i="1" s="1"/>
  <c r="D187" i="1"/>
  <c r="F187" i="1" s="1"/>
  <c r="D123" i="1"/>
  <c r="F123" i="1" s="1"/>
  <c r="D190" i="1"/>
  <c r="F190" i="1" s="1"/>
  <c r="D126" i="1"/>
  <c r="F126" i="1" s="1"/>
  <c r="D189" i="1"/>
  <c r="F189" i="1" s="1"/>
  <c r="D125" i="1"/>
  <c r="F125" i="1" s="1"/>
  <c r="D160" i="1"/>
  <c r="F160" i="1" s="1"/>
  <c r="D154" i="1"/>
  <c r="F154" i="1" s="1"/>
  <c r="D209" i="1"/>
  <c r="F209" i="1" s="1"/>
  <c r="D203" i="1"/>
  <c r="F203" i="1" s="1"/>
  <c r="D140" i="1"/>
  <c r="F140" i="1" s="1"/>
  <c r="D197" i="1"/>
  <c r="F197" i="1" s="1"/>
  <c r="D132" i="1"/>
  <c r="F132" i="1" s="1"/>
  <c r="D192" i="1"/>
  <c r="F192" i="1" s="1"/>
  <c r="D124" i="1"/>
  <c r="F124" i="1" s="1"/>
  <c r="D183" i="1"/>
  <c r="F183" i="1" s="1"/>
  <c r="D119" i="1"/>
  <c r="F119" i="1" s="1"/>
  <c r="D186" i="1"/>
  <c r="F186" i="1" s="1"/>
  <c r="D122" i="1"/>
  <c r="F122" i="1" s="1"/>
  <c r="D185" i="1"/>
  <c r="F185" i="1" s="1"/>
  <c r="D121" i="1"/>
  <c r="F121" i="1" s="1"/>
  <c r="D182" i="1"/>
  <c r="F182" i="1" s="1"/>
  <c r="D219" i="1"/>
  <c r="F219" i="1" s="1"/>
  <c r="D217" i="1"/>
  <c r="F217" i="1" s="1"/>
  <c r="D224" i="1"/>
  <c r="F224" i="1" s="1"/>
  <c r="D146" i="1"/>
  <c r="F146" i="1" s="1"/>
  <c r="D144" i="1"/>
  <c r="F144" i="1" s="1"/>
  <c r="D202" i="1"/>
  <c r="F202" i="1" s="1"/>
  <c r="D195" i="1"/>
  <c r="F195" i="1" s="1"/>
  <c r="D188" i="1"/>
  <c r="F188" i="1" s="1"/>
  <c r="D120" i="1"/>
  <c r="F120" i="1" s="1"/>
  <c r="D179" i="1"/>
  <c r="F179" i="1" s="1"/>
  <c r="D115" i="1"/>
  <c r="F115" i="1" s="1"/>
  <c r="D118" i="1"/>
  <c r="F118" i="1" s="1"/>
  <c r="D181" i="1"/>
  <c r="F181" i="1" s="1"/>
  <c r="D117" i="1"/>
  <c r="F117" i="1" s="1"/>
  <c r="D184" i="1"/>
  <c r="F184" i="1" s="1"/>
  <c r="D116" i="1"/>
  <c r="F116" i="1" s="1"/>
  <c r="D175" i="1"/>
  <c r="F175" i="1" s="1"/>
  <c r="D111" i="1"/>
  <c r="F111" i="1" s="1"/>
  <c r="D178" i="1"/>
  <c r="F178" i="1" s="1"/>
  <c r="D114" i="1"/>
  <c r="F114" i="1" s="1"/>
  <c r="D177" i="1"/>
  <c r="F177" i="1" s="1"/>
  <c r="D113" i="1"/>
  <c r="F113" i="1" s="1"/>
  <c r="D210" i="1"/>
  <c r="F210" i="1" s="1"/>
  <c r="D139" i="1"/>
  <c r="F139" i="1" s="1"/>
  <c r="D212" i="1"/>
  <c r="F212" i="1" s="1"/>
  <c r="D180" i="1"/>
  <c r="F180" i="1" s="1"/>
  <c r="D112" i="1"/>
  <c r="F112" i="1" s="1"/>
  <c r="D171" i="1"/>
  <c r="F171" i="1" s="1"/>
  <c r="D107" i="1"/>
  <c r="F107" i="1" s="1"/>
  <c r="D174" i="1"/>
  <c r="F174" i="1" s="1"/>
  <c r="D110" i="1"/>
  <c r="F110" i="1" s="1"/>
  <c r="D173" i="1"/>
  <c r="F173" i="1" s="1"/>
  <c r="D109" i="1"/>
  <c r="F109" i="1" s="1"/>
  <c r="D176" i="1"/>
  <c r="F176" i="1" s="1"/>
  <c r="D108" i="1"/>
  <c r="F108" i="1" s="1"/>
  <c r="D167" i="1"/>
  <c r="F167" i="1" s="1"/>
  <c r="D220" i="1"/>
  <c r="F220" i="1" s="1"/>
  <c r="D170" i="1"/>
  <c r="F170" i="1" s="1"/>
  <c r="D106" i="1"/>
  <c r="F106" i="1" s="1"/>
  <c r="D169" i="1"/>
  <c r="F169" i="1" s="1"/>
  <c r="D103" i="1"/>
  <c r="D104" i="1"/>
  <c r="D102" i="1"/>
  <c r="C104" i="1"/>
  <c r="C103" i="1"/>
  <c r="D99" i="1"/>
  <c r="M97" i="1"/>
  <c r="M96" i="1"/>
  <c r="D98" i="1"/>
  <c r="D284" i="1" l="1"/>
  <c r="F284" i="1" s="1"/>
  <c r="D304" i="1"/>
  <c r="F304" i="1" s="1"/>
  <c r="D375" i="1"/>
  <c r="F375" i="1" s="1"/>
  <c r="D377" i="1"/>
  <c r="F377" i="1" s="1"/>
  <c r="D363" i="1"/>
  <c r="F363" i="1" s="1"/>
  <c r="D296" i="1"/>
  <c r="F296" i="1" s="1"/>
  <c r="D290" i="1"/>
  <c r="F290" i="1" s="1"/>
  <c r="D280" i="1"/>
  <c r="F280" i="1" s="1"/>
  <c r="D288" i="1"/>
  <c r="F288" i="1" s="1"/>
  <c r="D294" i="1"/>
  <c r="F294" i="1" s="1"/>
  <c r="D105" i="1"/>
  <c r="F105" i="1" s="1"/>
  <c r="C102" i="1"/>
  <c r="E102" i="1" s="1"/>
  <c r="E104" i="1"/>
  <c r="E103" i="1"/>
  <c r="F102" i="1"/>
  <c r="F103" i="1"/>
  <c r="F104" i="1"/>
</calcChain>
</file>

<file path=xl/sharedStrings.xml><?xml version="1.0" encoding="utf-8"?>
<sst xmlns="http://schemas.openxmlformats.org/spreadsheetml/2006/main" count="165" uniqueCount="119">
  <si>
    <t>K =</t>
  </si>
  <si>
    <t>M =</t>
  </si>
  <si>
    <t>C = 0,1 K</t>
  </si>
  <si>
    <t>C=1/40 K</t>
  </si>
  <si>
    <t>Pulsations naturelles</t>
  </si>
  <si>
    <t>[K]-w²[M]=0</t>
  </si>
  <si>
    <t>-w²</t>
  </si>
  <si>
    <t>w²</t>
  </si>
  <si>
    <t>a</t>
  </si>
  <si>
    <t>b</t>
  </si>
  <si>
    <t>c</t>
  </si>
  <si>
    <t>Déterminat =</t>
  </si>
  <si>
    <t>( 200 - 1,5w² ) ( 720 -0,4w² ) - 120²</t>
  </si>
  <si>
    <t>144000 - 80 w² -1080w² + 0,6w^4 - 144 000</t>
  </si>
  <si>
    <t>0,6w^4 -1160w²-129600</t>
  </si>
  <si>
    <t>On pose R = w²</t>
  </si>
  <si>
    <t>0,6w²-1160w-129600</t>
  </si>
  <si>
    <t>Delta =b²-4ac</t>
  </si>
  <si>
    <t>&gt;   0</t>
  </si>
  <si>
    <t>Delta &gt; 0</t>
  </si>
  <si>
    <t>Valeurs propres et vecteurs propres</t>
  </si>
  <si>
    <t>Diag lambda</t>
  </si>
  <si>
    <t xml:space="preserve">r1 = </t>
  </si>
  <si>
    <t xml:space="preserve">r2 = </t>
  </si>
  <si>
    <t>Pulsation naturelle</t>
  </si>
  <si>
    <t>Fréquences</t>
  </si>
  <si>
    <t xml:space="preserve">w1² = </t>
  </si>
  <si>
    <t xml:space="preserve">w1 = </t>
  </si>
  <si>
    <t>rad/s</t>
  </si>
  <si>
    <t>Hz</t>
  </si>
  <si>
    <t xml:space="preserve">w2² = </t>
  </si>
  <si>
    <t xml:space="preserve">w2 = </t>
  </si>
  <si>
    <t>K-w²M</t>
  </si>
  <si>
    <t>k</t>
  </si>
  <si>
    <t>A11</t>
  </si>
  <si>
    <t>K-w²M =</t>
  </si>
  <si>
    <t>A12</t>
  </si>
  <si>
    <t>O11</t>
  </si>
  <si>
    <t>A21</t>
  </si>
  <si>
    <t>A22</t>
  </si>
  <si>
    <t>O12</t>
  </si>
  <si>
    <t>On pose</t>
  </si>
  <si>
    <t>A11*O11 + A12*O12 = 0</t>
  </si>
  <si>
    <t>=&gt;</t>
  </si>
  <si>
    <t xml:space="preserve">O11 = </t>
  </si>
  <si>
    <t>A11*O11 = -A12*O12</t>
  </si>
  <si>
    <t>O12 = -A11*O11 / A12</t>
  </si>
  <si>
    <t>O21</t>
  </si>
  <si>
    <t>O22</t>
  </si>
  <si>
    <t>A11*O21 + A12*O22 = 0</t>
  </si>
  <si>
    <t xml:space="preserve">O21 = </t>
  </si>
  <si>
    <t>A11*O21 = -A12*O22</t>
  </si>
  <si>
    <t>O22 = -A11*O21 / A12</t>
  </si>
  <si>
    <t>https://www.researchgate.net/profile/Jacques-Bersier/publication/329360020_Vibrations_mecaniques/links/5c0415cf299bf1a3c15daacc/Vibrations-mecaniques.pdf</t>
  </si>
  <si>
    <t>O =</t>
  </si>
  <si>
    <t>OT</t>
  </si>
  <si>
    <t>mu</t>
  </si>
  <si>
    <t>mu^1/2</t>
  </si>
  <si>
    <t>mu^t</t>
  </si>
  <si>
    <t>det</t>
  </si>
  <si>
    <t>mu^-1/2</t>
  </si>
  <si>
    <t>P=Q*U^-1/2</t>
  </si>
  <si>
    <t>P =</t>
  </si>
  <si>
    <t>matrices amortie</t>
  </si>
  <si>
    <t>w1</t>
  </si>
  <si>
    <t>w2</t>
  </si>
  <si>
    <t>wai=wiracine(1,eta²)</t>
  </si>
  <si>
    <t>Pulsation propres amorties</t>
  </si>
  <si>
    <t>wa1</t>
  </si>
  <si>
    <t>rad / s</t>
  </si>
  <si>
    <t>wa2</t>
  </si>
  <si>
    <t>y1</t>
  </si>
  <si>
    <t xml:space="preserve">en posant </t>
  </si>
  <si>
    <t>x</t>
  </si>
  <si>
    <t>=</t>
  </si>
  <si>
    <t>p</t>
  </si>
  <si>
    <t>y2</t>
  </si>
  <si>
    <t>teta</t>
  </si>
  <si>
    <t>P ^t=</t>
  </si>
  <si>
    <t>teta1</t>
  </si>
  <si>
    <t>teta2</t>
  </si>
  <si>
    <t>etaiwi^t</t>
  </si>
  <si>
    <t>t</t>
  </si>
  <si>
    <t>P * xt</t>
  </si>
  <si>
    <t>Y1</t>
  </si>
  <si>
    <t>Y2</t>
  </si>
  <si>
    <t>téta</t>
  </si>
  <si>
    <t>Temps</t>
  </si>
  <si>
    <t>X (m)</t>
  </si>
  <si>
    <t>Teta rad)</t>
  </si>
  <si>
    <t>l1</t>
  </si>
  <si>
    <t>l2</t>
  </si>
  <si>
    <t>c1</t>
  </si>
  <si>
    <t>c2</t>
  </si>
  <si>
    <t>k1</t>
  </si>
  <si>
    <t>k2</t>
  </si>
  <si>
    <t>M</t>
  </si>
  <si>
    <t>J</t>
  </si>
  <si>
    <t>m</t>
  </si>
  <si>
    <t>kg</t>
  </si>
  <si>
    <t>kg,m²</t>
  </si>
  <si>
    <t>kNs/m</t>
  </si>
  <si>
    <t>kN/m</t>
  </si>
  <si>
    <t>ai</t>
  </si>
  <si>
    <t>j</t>
  </si>
  <si>
    <t>w</t>
  </si>
  <si>
    <t>m1</t>
  </si>
  <si>
    <t>w1²</t>
  </si>
  <si>
    <t>eta 2=a2=</t>
  </si>
  <si>
    <t>eta1=a1=</t>
  </si>
  <si>
    <t>w2²</t>
  </si>
  <si>
    <t>m2</t>
  </si>
  <si>
    <t>a1</t>
  </si>
  <si>
    <t>a2</t>
  </si>
  <si>
    <t>-w² + 2.j.w.mi + Wi²</t>
  </si>
  <si>
    <t>w de 0 à 2pi ?</t>
  </si>
  <si>
    <t>2.pi</t>
  </si>
  <si>
    <t>f=</t>
  </si>
  <si>
    <t>abs=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</si>
</sst>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_-* #,##0.000_-;\-* #,##0.000_-;_-* &quot;-&quot;??_-;_-@_-"/>
    <numFmt numFmtId="167" formatCode="_-* #,##0.0000_-;\-* #,##0.0000_-;_-* &quot;-&quot;??_-;_-@_-"/>
    <numFmt numFmtId="168" formatCode="0.000"/>
    <numFmt numFmtId="169" formatCode="_-* #,##0.0\ _€_-;\-* #,##0.0\ _€_-;_-* &quot;-&quot;?\ _€_-;_-@_-"/>
    <numFmt numFmtId="170" formatCode="0.0"/>
    <numFmt numFmtId="171" formatCode="0.00000"/>
    <numFmt numFmtId="172" formatCode="0.0000"/>
    <numFmt numFmtId="173" formatCode="0.00000000E+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9">
    <xf numFmtId="0" fontId="0" fillId="0" borderId="0" xfId="0"/>
    <xf numFmtId="164" fontId="0" fillId="0" borderId="1" xfId="1" applyNumberFormat="1" applyFon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4" fontId="0" fillId="0" borderId="0" xfId="0" applyNumberFormat="1"/>
    <xf numFmtId="165" fontId="0" fillId="0" borderId="1" xfId="1" applyNumberFormat="1" applyFont="1" applyBorder="1" applyAlignment="1">
      <alignment horizontal="center" vertical="center"/>
    </xf>
    <xf numFmtId="165" fontId="0" fillId="0" borderId="2" xfId="1" applyNumberFormat="1" applyFont="1" applyBorder="1" applyAlignment="1">
      <alignment horizontal="center" vertical="center"/>
    </xf>
    <xf numFmtId="164" fontId="0" fillId="0" borderId="1" xfId="0" applyNumberFormat="1" applyBorder="1"/>
    <xf numFmtId="0" fontId="0" fillId="0" borderId="0" xfId="0" quotePrefix="1" applyAlignment="1">
      <alignment horizontal="right"/>
    </xf>
    <xf numFmtId="165" fontId="0" fillId="0" borderId="3" xfId="0" applyNumberFormat="1" applyBorder="1"/>
    <xf numFmtId="164" fontId="0" fillId="0" borderId="8" xfId="0" applyNumberFormat="1" applyBorder="1"/>
    <xf numFmtId="0" fontId="0" fillId="0" borderId="8" xfId="0" quotePrefix="1" applyBorder="1" applyAlignment="1">
      <alignment horizontal="right"/>
    </xf>
    <xf numFmtId="165" fontId="0" fillId="0" borderId="10" xfId="0" applyNumberFormat="1" applyBorder="1"/>
    <xf numFmtId="164" fontId="0" fillId="0" borderId="0" xfId="0" quotePrefix="1" applyNumberFormat="1"/>
    <xf numFmtId="164" fontId="0" fillId="0" borderId="11" xfId="1" applyNumberFormat="1" applyFont="1" applyBorder="1"/>
    <xf numFmtId="164" fontId="2" fillId="2" borderId="11" xfId="1" applyNumberFormat="1" applyFont="1" applyFill="1" applyBorder="1"/>
    <xf numFmtId="0" fontId="0" fillId="0" borderId="0" xfId="0" applyAlignment="1">
      <alignment horizontal="right"/>
    </xf>
    <xf numFmtId="43" fontId="0" fillId="2" borderId="0" xfId="0" applyNumberFormat="1" applyFill="1" applyAlignment="1">
      <alignment horizontal="center"/>
    </xf>
    <xf numFmtId="43" fontId="0" fillId="0" borderId="12" xfId="0" applyNumberFormat="1" applyBorder="1" applyAlignment="1">
      <alignment horizontal="center"/>
    </xf>
    <xf numFmtId="43" fontId="0" fillId="0" borderId="13" xfId="0" applyNumberFormat="1" applyBorder="1" applyAlignment="1">
      <alignment horizontal="center"/>
    </xf>
    <xf numFmtId="43" fontId="0" fillId="0" borderId="14" xfId="0" applyNumberFormat="1" applyBorder="1" applyAlignment="1">
      <alignment horizontal="center"/>
    </xf>
    <xf numFmtId="43" fontId="0" fillId="0" borderId="15" xfId="0" applyNumberFormat="1" applyBorder="1" applyAlignment="1">
      <alignment horizontal="center"/>
    </xf>
    <xf numFmtId="2" fontId="0" fillId="2" borderId="0" xfId="0" applyNumberFormat="1" applyFill="1" applyAlignment="1">
      <alignment horizontal="center"/>
    </xf>
    <xf numFmtId="43" fontId="0" fillId="0" borderId="0" xfId="0" applyNumberFormat="1"/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165" fontId="0" fillId="0" borderId="0" xfId="0" applyNumberFormat="1"/>
    <xf numFmtId="0" fontId="0" fillId="0" borderId="0" xfId="0" quotePrefix="1"/>
    <xf numFmtId="0" fontId="0" fillId="0" borderId="0" xfId="0" applyAlignment="1">
      <alignment horizontal="left"/>
    </xf>
    <xf numFmtId="166" fontId="0" fillId="0" borderId="1" xfId="1" applyNumberFormat="1" applyFont="1" applyBorder="1" applyAlignment="1">
      <alignment horizontal="center" vertical="center"/>
    </xf>
    <xf numFmtId="166" fontId="0" fillId="0" borderId="0" xfId="0" applyNumberFormat="1"/>
    <xf numFmtId="166" fontId="0" fillId="3" borderId="1" xfId="1" applyNumberFormat="1" applyFont="1" applyFill="1" applyBorder="1" applyAlignment="1">
      <alignment horizontal="center" vertical="center"/>
    </xf>
    <xf numFmtId="1" fontId="0" fillId="0" borderId="0" xfId="0" applyNumberFormat="1"/>
    <xf numFmtId="167" fontId="0" fillId="0" borderId="0" xfId="0" applyNumberFormat="1"/>
    <xf numFmtId="168" fontId="0" fillId="0" borderId="1" xfId="1" applyNumberFormat="1" applyFont="1" applyBorder="1" applyAlignment="1">
      <alignment horizontal="center" vertical="center"/>
    </xf>
    <xf numFmtId="1" fontId="0" fillId="0" borderId="2" xfId="1" applyNumberFormat="1" applyFont="1" applyBorder="1" applyAlignment="1">
      <alignment horizontal="center" vertical="center"/>
    </xf>
    <xf numFmtId="1" fontId="0" fillId="0" borderId="1" xfId="1" applyNumberFormat="1" applyFont="1" applyBorder="1" applyAlignment="1">
      <alignment horizontal="center" vertical="center"/>
    </xf>
    <xf numFmtId="169" fontId="0" fillId="0" borderId="0" xfId="0" applyNumberFormat="1"/>
    <xf numFmtId="167" fontId="0" fillId="0" borderId="12" xfId="0" applyNumberFormat="1" applyBorder="1" applyAlignment="1">
      <alignment horizontal="center"/>
    </xf>
    <xf numFmtId="167" fontId="0" fillId="0" borderId="13" xfId="0" applyNumberFormat="1" applyBorder="1" applyAlignment="1">
      <alignment horizontal="center"/>
    </xf>
    <xf numFmtId="167" fontId="0" fillId="2" borderId="0" xfId="0" applyNumberFormat="1" applyFill="1"/>
    <xf numFmtId="167" fontId="0" fillId="0" borderId="17" xfId="0" applyNumberFormat="1" applyBorder="1" applyAlignment="1">
      <alignment horizontal="center"/>
    </xf>
    <xf numFmtId="167" fontId="0" fillId="0" borderId="15" xfId="0" applyNumberFormat="1" applyBorder="1" applyAlignment="1">
      <alignment horizontal="center"/>
    </xf>
    <xf numFmtId="170" fontId="0" fillId="0" borderId="0" xfId="0" applyNumberFormat="1"/>
    <xf numFmtId="0" fontId="3" fillId="0" borderId="0" xfId="2"/>
    <xf numFmtId="164" fontId="0" fillId="0" borderId="0" xfId="1" applyNumberFormat="1" applyFont="1"/>
    <xf numFmtId="1" fontId="0" fillId="0" borderId="0" xfId="0" applyNumberFormat="1" applyAlignment="1">
      <alignment horizontal="center" vertical="center"/>
    </xf>
    <xf numFmtId="170" fontId="0" fillId="3" borderId="1" xfId="1" applyNumberFormat="1" applyFont="1" applyFill="1" applyBorder="1" applyAlignment="1">
      <alignment horizontal="center" vertical="center"/>
    </xf>
    <xf numFmtId="170" fontId="0" fillId="3" borderId="2" xfId="1" applyNumberFormat="1" applyFont="1" applyFill="1" applyBorder="1" applyAlignment="1">
      <alignment horizontal="center" vertical="center"/>
    </xf>
    <xf numFmtId="1" fontId="0" fillId="0" borderId="0" xfId="1" applyNumberFormat="1" applyFont="1"/>
    <xf numFmtId="2" fontId="0" fillId="0" borderId="2" xfId="1" applyNumberFormat="1" applyFont="1" applyBorder="1" applyAlignment="1">
      <alignment horizontal="center" vertical="center"/>
    </xf>
    <xf numFmtId="2" fontId="0" fillId="3" borderId="1" xfId="1" applyNumberFormat="1" applyFont="1" applyFill="1" applyBorder="1" applyAlignment="1">
      <alignment horizontal="center" vertical="center"/>
    </xf>
    <xf numFmtId="1" fontId="0" fillId="0" borderId="0" xfId="1" quotePrefix="1" applyNumberFormat="1" applyFont="1" applyAlignment="1">
      <alignment horizontal="center"/>
    </xf>
    <xf numFmtId="1" fontId="0" fillId="0" borderId="0" xfId="1" applyNumberFormat="1" applyFont="1" applyAlignment="1">
      <alignment horizontal="center"/>
    </xf>
    <xf numFmtId="1" fontId="0" fillId="3" borderId="1" xfId="1" applyNumberFormat="1" applyFont="1" applyFill="1" applyBorder="1" applyAlignment="1">
      <alignment horizontal="center" vertical="center"/>
    </xf>
    <xf numFmtId="1" fontId="0" fillId="3" borderId="2" xfId="1" applyNumberFormat="1" applyFont="1" applyFill="1" applyBorder="1" applyAlignment="1">
      <alignment horizontal="center" vertical="center"/>
    </xf>
    <xf numFmtId="2" fontId="0" fillId="0" borderId="1" xfId="1" applyNumberFormat="1" applyFont="1" applyBorder="1" applyAlignment="1">
      <alignment horizontal="center" vertical="center"/>
    </xf>
    <xf numFmtId="171" fontId="0" fillId="0" borderId="0" xfId="0" applyNumberFormat="1"/>
    <xf numFmtId="2" fontId="0" fillId="0" borderId="0" xfId="0" applyNumberFormat="1"/>
    <xf numFmtId="172" fontId="0" fillId="0" borderId="1" xfId="1" applyNumberFormat="1" applyFont="1" applyBorder="1" applyAlignment="1">
      <alignment horizontal="center" vertical="center"/>
    </xf>
    <xf numFmtId="172" fontId="0" fillId="0" borderId="2" xfId="1" applyNumberFormat="1" applyFont="1" applyBorder="1" applyAlignment="1">
      <alignment horizontal="center" vertical="center"/>
    </xf>
    <xf numFmtId="17" fontId="0" fillId="0" borderId="0" xfId="0" applyNumberFormat="1"/>
    <xf numFmtId="168" fontId="0" fillId="0" borderId="0" xfId="0" applyNumberFormat="1"/>
    <xf numFmtId="0" fontId="0" fillId="0" borderId="0" xfId="0" applyAlignment="1">
      <alignment horizontal="center"/>
    </xf>
    <xf numFmtId="172" fontId="0" fillId="0" borderId="0" xfId="0" applyNumberFormat="1"/>
    <xf numFmtId="173" fontId="0" fillId="0" borderId="0" xfId="0" applyNumberFormat="1"/>
    <xf numFmtId="0" fontId="0" fillId="2" borderId="0" xfId="1" applyNumberFormat="1" applyFont="1" applyFill="1"/>
    <xf numFmtId="11" fontId="0" fillId="0" borderId="0" xfId="0" applyNumberFormat="1"/>
    <xf numFmtId="1" fontId="0" fillId="0" borderId="2" xfId="0" quotePrefix="1" applyNumberFormat="1" applyBorder="1" applyAlignment="1">
      <alignment horizontal="center" vertical="center"/>
    </xf>
    <xf numFmtId="1" fontId="0" fillId="0" borderId="0" xfId="0" quotePrefix="1" applyNumberFormat="1" applyAlignment="1">
      <alignment horizontal="center" vertical="center"/>
    </xf>
    <xf numFmtId="166" fontId="0" fillId="0" borderId="0" xfId="0" quotePrefix="1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quotePrefix="1" applyNumberFormat="1" applyAlignment="1">
      <alignment horizontal="center" vertic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2" fontId="0" fillId="3" borderId="0" xfId="0" applyNumberFormat="1" applyFill="1"/>
    <xf numFmtId="0" fontId="0" fillId="0" borderId="5" xfId="0" applyBorder="1" applyAlignment="1">
      <alignment horizontal="center"/>
    </xf>
    <xf numFmtId="0" fontId="0" fillId="0" borderId="0" xfId="0" quotePrefix="1" applyAlignment="1">
      <alignment horizontal="center"/>
    </xf>
    <xf numFmtId="0" fontId="0" fillId="0" borderId="11" xfId="0" applyBorder="1"/>
    <xf numFmtId="172" fontId="0" fillId="3" borderId="11" xfId="0" applyNumberFormat="1" applyFill="1" applyBorder="1"/>
    <xf numFmtId="0" fontId="0" fillId="3" borderId="11" xfId="0" applyFill="1" applyBorder="1"/>
    <xf numFmtId="2" fontId="0" fillId="3" borderId="11" xfId="0" applyNumberFormat="1" applyFill="1" applyBorder="1"/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247812773403328E-2"/>
          <c:y val="2.5428331875182269E-2"/>
          <c:w val="0.87630774278215218"/>
          <c:h val="0.89814814814814814"/>
        </c:manualLayout>
      </c:layout>
      <c:lineChart>
        <c:grouping val="standard"/>
        <c:varyColors val="0"/>
        <c:ser>
          <c:idx val="1"/>
          <c:order val="0"/>
          <c:tx>
            <c:strRef>
              <c:f>Dyrac!$E$101</c:f>
              <c:strCache>
                <c:ptCount val="1"/>
                <c:pt idx="0">
                  <c:v>X (m)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Dyrac!$B$102:$B$412</c:f>
              <c:numCache>
                <c:formatCode>General</c:formatCode>
                <c:ptCount val="31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</c:v>
                </c:pt>
              </c:numCache>
            </c:numRef>
          </c:cat>
          <c:val>
            <c:numRef>
              <c:f>Dyrac!$E$102:$E$412</c:f>
              <c:numCache>
                <c:formatCode>0.00</c:formatCode>
                <c:ptCount val="311"/>
                <c:pt idx="0">
                  <c:v>0</c:v>
                </c:pt>
                <c:pt idx="1">
                  <c:v>0.19445279232025414</c:v>
                </c:pt>
                <c:pt idx="2">
                  <c:v>0.34527347163746469</c:v>
                </c:pt>
                <c:pt idx="3">
                  <c:v>0.45737361521195918</c:v>
                </c:pt>
                <c:pt idx="4">
                  <c:v>0.53793355561937894</c:v>
                </c:pt>
                <c:pt idx="5">
                  <c:v>0.59470749611917384</c:v>
                </c:pt>
                <c:pt idx="6">
                  <c:v>0.63480897710938811</c:v>
                </c:pt>
                <c:pt idx="7">
                  <c:v>0.66397681322256119</c:v>
                </c:pt>
                <c:pt idx="8">
                  <c:v>0.68626146291242762</c:v>
                </c:pt>
                <c:pt idx="9">
                  <c:v>0.70403810585270654</c:v>
                </c:pt>
                <c:pt idx="10">
                  <c:v>0.71824133674609192</c:v>
                </c:pt>
                <c:pt idx="11">
                  <c:v>0.72872171380485629</c:v>
                </c:pt>
                <c:pt idx="12">
                  <c:v>0.73464049605187676</c:v>
                </c:pt>
                <c:pt idx="13">
                  <c:v>0.7348403646404521</c:v>
                </c:pt>
                <c:pt idx="14">
                  <c:v>0.72815238381072911</c:v>
                </c:pt>
                <c:pt idx="15">
                  <c:v>0.71361980380087386</c:v>
                </c:pt>
                <c:pt idx="16">
                  <c:v>0.69063567333195741</c:v>
                </c:pt>
                <c:pt idx="17">
                  <c:v>0.6590028307108351</c:v>
                </c:pt>
                <c:pt idx="18">
                  <c:v>0.61893173797358636</c:v>
                </c:pt>
                <c:pt idx="19">
                  <c:v>0.57099443760772461</c:v>
                </c:pt>
                <c:pt idx="20">
                  <c:v>0.51605258279047217</c:v>
                </c:pt>
                <c:pt idx="21">
                  <c:v>0.45517505230357169</c:v>
                </c:pt>
                <c:pt idx="22">
                  <c:v>0.38955707990655053</c:v>
                </c:pt>
                <c:pt idx="23">
                  <c:v>0.32044891062495973</c:v>
                </c:pt>
                <c:pt idx="24">
                  <c:v>0.24909833620707117</c:v>
                </c:pt>
                <c:pt idx="25">
                  <c:v>0.17670843259204869</c:v>
                </c:pt>
                <c:pt idx="26">
                  <c:v>0.10440960056814973</c:v>
                </c:pt>
                <c:pt idx="27">
                  <c:v>3.324361716197171E-2</c:v>
                </c:pt>
                <c:pt idx="28">
                  <c:v>-3.5843249766501183E-2</c:v>
                </c:pt>
                <c:pt idx="29">
                  <c:v>-0.10200108113163385</c:v>
                </c:pt>
                <c:pt idx="30">
                  <c:v>-0.16447378054328771</c:v>
                </c:pt>
                <c:pt idx="31">
                  <c:v>-0.22259529080717327</c:v>
                </c:pt>
                <c:pt idx="32">
                  <c:v>-0.27578600229421452</c:v>
                </c:pt>
                <c:pt idx="33">
                  <c:v>-0.32355016811473603</c:v>
                </c:pt>
                <c:pt idx="34">
                  <c:v>-0.3654746046890795</c:v>
                </c:pt>
                <c:pt idx="35">
                  <c:v>-0.40122855592703621</c:v>
                </c:pt>
                <c:pt idx="36">
                  <c:v>-0.43056434376208913</c:v>
                </c:pt>
                <c:pt idx="37">
                  <c:v>-0.45331830518814692</c:v>
                </c:pt>
                <c:pt idx="38">
                  <c:v>-0.46941150128337938</c:v>
                </c:pt>
                <c:pt idx="39">
                  <c:v>-0.47884974631281174</c:v>
                </c:pt>
                <c:pt idx="40">
                  <c:v>-0.48172261409587913</c:v>
                </c:pt>
                <c:pt idx="41">
                  <c:v>-0.4782012073676839</c:v>
                </c:pt>
                <c:pt idx="42">
                  <c:v>-0.46853460273528297</c:v>
                </c:pt>
                <c:pt idx="43">
                  <c:v>-0.4530449945926856</c:v>
                </c:pt>
                <c:pt idx="44">
                  <c:v>-0.43212164793557617</c:v>
                </c:pt>
                <c:pt idx="45">
                  <c:v>-0.40621382969579301</c:v>
                </c:pt>
                <c:pt idx="46">
                  <c:v>-0.37582292229155534</c:v>
                </c:pt>
                <c:pt idx="47">
                  <c:v>-0.34149393544330137</c:v>
                </c:pt>
                <c:pt idx="48">
                  <c:v>-0.3038066281096285</c:v>
                </c:pt>
                <c:pt idx="49">
                  <c:v>-0.26336643707383023</c:v>
                </c:pt>
                <c:pt idx="50">
                  <c:v>-0.22079538718362757</c:v>
                </c:pt>
                <c:pt idx="51">
                  <c:v>-0.17672313449881522</c:v>
                </c:pt>
                <c:pt idx="52">
                  <c:v>-0.13177827049077009</c:v>
                </c:pt>
                <c:pt idx="53">
                  <c:v>-8.6579994709402155E-2</c:v>
                </c:pt>
                <c:pt idx="54">
                  <c:v>-4.1730245770327475E-2</c:v>
                </c:pt>
                <c:pt idx="55">
                  <c:v>2.1936338375546818E-3</c:v>
                </c:pt>
                <c:pt idx="56">
                  <c:v>4.4645635214533658E-2</c:v>
                </c:pt>
                <c:pt idx="57">
                  <c:v>8.5117168412862113E-2</c:v>
                </c:pt>
                <c:pt idx="58">
                  <c:v>0.12314244960265111</c:v>
                </c:pt>
                <c:pt idx="59">
                  <c:v>0.15830315166575465</c:v>
                </c:pt>
                <c:pt idx="60">
                  <c:v>0.1902322875774603</c:v>
                </c:pt>
                <c:pt idx="61">
                  <c:v>0.21861730405371105</c:v>
                </c:pt>
                <c:pt idx="62">
                  <c:v>0.24320237161732874</c:v>
                </c:pt>
                <c:pt idx="63">
                  <c:v>0.2637898664732764</c:v>
                </c:pt>
                <c:pt idx="64">
                  <c:v>0.28024104925064047</c:v>
                </c:pt>
                <c:pt idx="65">
                  <c:v>0.29247595554944517</c:v>
                </c:pt>
                <c:pt idx="66">
                  <c:v>0.3004725230597855</c:v>
                </c:pt>
                <c:pt idx="67">
                  <c:v>0.30426498952621828</c:v>
                </c:pt>
                <c:pt idx="68">
                  <c:v>0.30394160475785048</c:v>
                </c:pt>
                <c:pt idx="69">
                  <c:v>0.29964170801721368</c:v>
                </c:pt>
                <c:pt idx="70">
                  <c:v>0.2915522292889039</c:v>
                </c:pt>
                <c:pt idx="71">
                  <c:v>0.27990367901158136</c:v>
                </c:pt>
                <c:pt idx="72">
                  <c:v>0.26496569578061507</c:v>
                </c:pt>
                <c:pt idx="73">
                  <c:v>0.24704222526063013</c:v>
                </c:pt>
                <c:pt idx="74">
                  <c:v>0.22646640608812366</c:v>
                </c:pt>
                <c:pt idx="75">
                  <c:v>0.20359523992049519</c:v>
                </c:pt>
                <c:pt idx="76">
                  <c:v>0.17880412304448187</c:v>
                </c:pt>
                <c:pt idx="77">
                  <c:v>0.1524813161522717</c:v>
                </c:pt>
                <c:pt idx="78">
                  <c:v>0.12502242709459954</c:v>
                </c:pt>
                <c:pt idx="79">
                  <c:v>9.6824978699914549E-2</c:v>
                </c:pt>
                <c:pt idx="80">
                  <c:v>6.8283130184526572E-2</c:v>
                </c:pt>
                <c:pt idx="81">
                  <c:v>3.9782616351188411E-2</c:v>
                </c:pt>
                <c:pt idx="82">
                  <c:v>1.1695963766634013E-2</c:v>
                </c:pt>
                <c:pt idx="83">
                  <c:v>-1.5621962491122561E-2</c:v>
                </c:pt>
                <c:pt idx="84">
                  <c:v>-4.1838034027706091E-2</c:v>
                </c:pt>
                <c:pt idx="85">
                  <c:v>-6.6644515295038759E-2</c:v>
                </c:pt>
                <c:pt idx="86">
                  <c:v>-8.9762266576988339E-2</c:v>
                </c:pt>
                <c:pt idx="87">
                  <c:v>-0.11094346670313664</c:v>
                </c:pt>
                <c:pt idx="88">
                  <c:v>-0.12997383556921766</c:v>
                </c:pt>
                <c:pt idx="89">
                  <c:v>-0.14667434374381058</c:v>
                </c:pt>
                <c:pt idx="90">
                  <c:v>-0.16090240357539723</c:v>
                </c:pt>
                <c:pt idx="91">
                  <c:v>-0.17255254319099683</c:v>
                </c:pt>
                <c:pt idx="92">
                  <c:v>-0.1815565715108339</c:v>
                </c:pt>
                <c:pt idx="93">
                  <c:v>-0.18788324881202714</c:v>
                </c:pt>
                <c:pt idx="94">
                  <c:v>-0.19153748338399376</c:v>
                </c:pt>
                <c:pt idx="95">
                  <c:v>-0.19255908036265806</c:v>
                </c:pt>
                <c:pt idx="96">
                  <c:v>-0.19102107385144332</c:v>
                </c:pt>
                <c:pt idx="97">
                  <c:v>-0.18702767788517152</c:v>
                </c:pt>
                <c:pt idx="98">
                  <c:v>-0.18071189562843054</c:v>
                </c:pt>
                <c:pt idx="99">
                  <c:v>-0.17223282939222134</c:v>
                </c:pt>
                <c:pt idx="100">
                  <c:v>-0.16177273658091382</c:v>
                </c:pt>
                <c:pt idx="101">
                  <c:v>-0.14953387853433286</c:v>
                </c:pt>
                <c:pt idx="102">
                  <c:v>-0.13573521040512407</c:v>
                </c:pt>
                <c:pt idx="103">
                  <c:v>-0.12060896071634536</c:v>
                </c:pt>
                <c:pt idx="104">
                  <c:v>-0.10439714909402198</c:v>
                </c:pt>
                <c:pt idx="105">
                  <c:v>-8.7348089887799255E-2</c:v>
                </c:pt>
                <c:pt idx="106">
                  <c:v>-6.9712928010908462E-2</c:v>
                </c:pt>
                <c:pt idx="107">
                  <c:v>-5.1742251386347325E-2</c:v>
                </c:pt>
                <c:pt idx="108">
                  <c:v>-3.3682821923504844E-2</c:v>
                </c:pt>
                <c:pt idx="109">
                  <c:v>-1.5774464017752964E-2</c:v>
                </c:pt>
                <c:pt idx="110">
                  <c:v>1.7528537813273938E-3</c:v>
                </c:pt>
                <c:pt idx="111">
                  <c:v>1.8681711991899268E-2</c:v>
                </c:pt>
                <c:pt idx="112">
                  <c:v>3.4809680372618543E-2</c:v>
                </c:pt>
                <c:pt idx="113">
                  <c:v>4.9951481343669168E-2</c:v>
                </c:pt>
                <c:pt idx="114">
                  <c:v>6.3940857362240755E-2</c:v>
                </c:pt>
                <c:pt idx="115">
                  <c:v>7.6632127475623465E-2</c:v>
                </c:pt>
                <c:pt idx="116">
                  <c:v>8.7901422837657922E-2</c:v>
                </c:pt>
                <c:pt idx="117">
                  <c:v>9.7647595521035566E-2</c:v>
                </c:pt>
                <c:pt idx="118">
                  <c:v>0.10579279942980492</c:v>
                </c:pt>
                <c:pt idx="119">
                  <c:v>0.11228274645716076</c:v>
                </c:pt>
                <c:pt idx="120">
                  <c:v>0.11708664519057624</c:v>
                </c:pt>
                <c:pt idx="121">
                  <c:v>0.12019683339104725</c:v>
                </c:pt>
                <c:pt idx="122">
                  <c:v>0.12162811912180706</c:v>
                </c:pt>
                <c:pt idx="123">
                  <c:v>0.12141684873553509</c:v>
                </c:pt>
                <c:pt idx="124">
                  <c:v>0.11961972291442233</c:v>
                </c:pt>
                <c:pt idx="125">
                  <c:v>0.1163123845667462</c:v>
                </c:pt>
                <c:pt idx="126">
                  <c:v>0.11158780459496148</c:v>
                </c:pt>
                <c:pt idx="127">
                  <c:v>0.10555449334778323</c:v>
                </c:pt>
                <c:pt idx="128">
                  <c:v>9.8334566942338192E-2</c:v>
                </c:pt>
                <c:pt idx="129">
                  <c:v>9.0061698588083022E-2</c:v>
                </c:pt>
                <c:pt idx="130">
                  <c:v>8.0878985563479902E-2</c:v>
                </c:pt>
                <c:pt idx="131">
                  <c:v>7.0936762596573374E-2</c:v>
                </c:pt>
                <c:pt idx="132">
                  <c:v>6.0390392094068178E-2</c:v>
                </c:pt>
                <c:pt idx="133">
                  <c:v>4.9398060967641072E-2</c:v>
                </c:pt>
                <c:pt idx="134">
                  <c:v>3.8118612742953778E-2</c:v>
                </c:pt>
                <c:pt idx="135">
                  <c:v>2.6709442232160457E-2</c:v>
                </c:pt>
                <c:pt idx="136">
                  <c:v>1.532447833427502E-2</c:v>
                </c:pt>
                <c:pt idx="137">
                  <c:v>4.1122785323301405E-3</c:v>
                </c:pt>
                <c:pt idx="138">
                  <c:v>-6.785743582851258E-3</c:v>
                </c:pt>
                <c:pt idx="139">
                  <c:v>-1.7236938877856749E-2</c:v>
                </c:pt>
                <c:pt idx="140">
                  <c:v>-2.7118875059281903E-2</c:v>
                </c:pt>
                <c:pt idx="141">
                  <c:v>-3.6320607342677773E-2</c:v>
                </c:pt>
                <c:pt idx="142">
                  <c:v>-4.4743756704841146E-2</c:v>
                </c:pt>
                <c:pt idx="143">
                  <c:v>-5.2303387892038443E-2</c:v>
                </c:pt>
                <c:pt idx="144">
                  <c:v>-5.8928682240629443E-2</c:v>
                </c:pt>
                <c:pt idx="145">
                  <c:v>-6.4563403220588664E-2</c:v>
                </c:pt>
                <c:pt idx="146">
                  <c:v>-6.9166155400167184E-2</c:v>
                </c:pt>
                <c:pt idx="147">
                  <c:v>-7.2710440216989275E-2</c:v>
                </c:pt>
                <c:pt idx="148">
                  <c:v>-7.5184514495304763E-2</c:v>
                </c:pt>
                <c:pt idx="149">
                  <c:v>-7.6591060041746456E-2</c:v>
                </c:pt>
                <c:pt idx="150">
                  <c:v>-7.6946674856719438E-2</c:v>
                </c:pt>
                <c:pt idx="151">
                  <c:v>-7.6281198492699348E-2</c:v>
                </c:pt>
                <c:pt idx="152">
                  <c:v>-7.4636885855008731E-2</c:v>
                </c:pt>
                <c:pt idx="153">
                  <c:v>-7.2067445259470869E-2</c:v>
                </c:pt>
                <c:pt idx="154">
                  <c:v>-6.8636957822842529E-2</c:v>
                </c:pt>
                <c:pt idx="155">
                  <c:v>-6.4418696258007432E-2</c:v>
                </c:pt>
                <c:pt idx="156">
                  <c:v>-5.9493861872208266E-2</c:v>
                </c:pt>
                <c:pt idx="157">
                  <c:v>-5.3950259022446483E-2</c:v>
                </c:pt>
                <c:pt idx="158">
                  <c:v>-4.7880926470477557E-2</c:v>
                </c:pt>
                <c:pt idx="159">
                  <c:v>-4.1382745006896753E-2</c:v>
                </c:pt>
                <c:pt idx="160">
                  <c:v>-3.4555040389168297E-2</c:v>
                </c:pt>
                <c:pt idx="161">
                  <c:v>-2.7498200074641519E-2</c:v>
                </c:pt>
                <c:pt idx="162">
                  <c:v>-2.0312321441845551E-2</c:v>
                </c:pt>
                <c:pt idx="163">
                  <c:v>-1.3095908199368326E-2</c:v>
                </c:pt>
                <c:pt idx="164">
                  <c:v>-5.9446305012020783E-3</c:v>
                </c:pt>
                <c:pt idx="165">
                  <c:v>1.0498370578105284E-3</c:v>
                </c:pt>
                <c:pt idx="166">
                  <c:v>7.8008868798116783E-3</c:v>
                </c:pt>
                <c:pt idx="167">
                  <c:v>1.4227948153047908E-2</c:v>
                </c:pt>
                <c:pt idx="168">
                  <c:v>2.0257345607592365E-2</c:v>
                </c:pt>
                <c:pt idx="169">
                  <c:v>2.5823039617688545E-2</c:v>
                </c:pt>
                <c:pt idx="170">
                  <c:v>3.0867241837455314E-2</c:v>
                </c:pt>
                <c:pt idx="171">
                  <c:v>3.5340902380360882E-2</c:v>
                </c:pt>
                <c:pt idx="172">
                  <c:v>3.9204066368992353E-2</c:v>
                </c:pt>
                <c:pt idx="173">
                  <c:v>4.2426099466663925E-2</c:v>
                </c:pt>
                <c:pt idx="174">
                  <c:v>4.4985783733902593E-2</c:v>
                </c:pt>
                <c:pt idx="175">
                  <c:v>4.6871286809883519E-2</c:v>
                </c:pt>
                <c:pt idx="176">
                  <c:v>4.8080008982157724E-2</c:v>
                </c:pt>
                <c:pt idx="177">
                  <c:v>4.8618314160097986E-2</c:v>
                </c:pt>
                <c:pt idx="178">
                  <c:v>4.850115209297947E-2</c:v>
                </c:pt>
                <c:pt idx="179">
                  <c:v>4.7751580359288316E-2</c:v>
                </c:pt>
                <c:pt idx="180">
                  <c:v>4.6400195688739085E-2</c:v>
                </c:pt>
                <c:pt idx="181">
                  <c:v>4.4484485053963269E-2</c:v>
                </c:pt>
                <c:pt idx="182">
                  <c:v>4.2048107678652108E-2</c:v>
                </c:pt>
                <c:pt idx="183">
                  <c:v>3.9140119649223509E-2</c:v>
                </c:pt>
                <c:pt idx="184">
                  <c:v>3.5814153186317456E-2</c:v>
                </c:pt>
                <c:pt idx="185">
                  <c:v>3.212756283137469E-2</c:v>
                </c:pt>
                <c:pt idx="186">
                  <c:v>2.8140550835204173E-2</c:v>
                </c:pt>
                <c:pt idx="187">
                  <c:v>2.3915283904871184E-2</c:v>
                </c:pt>
                <c:pt idx="188">
                  <c:v>1.9515013179481802E-2</c:v>
                </c:pt>
                <c:pt idx="189">
                  <c:v>1.5003208873337568E-2</c:v>
                </c:pt>
                <c:pt idx="190">
                  <c:v>1.0442720456976064E-2</c:v>
                </c:pt>
                <c:pt idx="191">
                  <c:v>5.894972554682746E-3</c:v>
                </c:pt>
                <c:pt idx="192">
                  <c:v>1.4192059343372157E-3</c:v>
                </c:pt>
                <c:pt idx="193">
                  <c:v>-2.9282279339201381E-3</c:v>
                </c:pt>
                <c:pt idx="194">
                  <c:v>-7.0945112547492317E-3</c:v>
                </c:pt>
                <c:pt idx="195">
                  <c:v>-1.1030936772110429E-2</c:v>
                </c:pt>
                <c:pt idx="196">
                  <c:v>-1.4693411770280581E-2</c:v>
                </c:pt>
                <c:pt idx="197">
                  <c:v>-1.8042884991997382E-2</c:v>
                </c:pt>
                <c:pt idx="198">
                  <c:v>-2.1045693404078757E-2</c:v>
                </c:pt>
                <c:pt idx="199">
                  <c:v>-2.3673826893121426E-2</c:v>
                </c:pt>
                <c:pt idx="200">
                  <c:v>-2.5905110113456007E-2</c:v>
                </c:pt>
                <c:pt idx="201">
                  <c:v>-2.7723301821905456E-2</c:v>
                </c:pt>
                <c:pt idx="202">
                  <c:v>-2.9118113105347128E-2</c:v>
                </c:pt>
                <c:pt idx="203">
                  <c:v>-3.0085146924910298E-2</c:v>
                </c:pt>
                <c:pt idx="204">
                  <c:v>-3.0625762353261046E-2</c:v>
                </c:pt>
                <c:pt idx="205">
                  <c:v>-3.0746867758470936E-2</c:v>
                </c:pt>
                <c:pt idx="206">
                  <c:v>-3.0460647980420509E-2</c:v>
                </c:pt>
                <c:pt idx="207">
                  <c:v>-2.9784231245927679E-2</c:v>
                </c:pt>
                <c:pt idx="208">
                  <c:v>-2.8739302170659505E-2</c:v>
                </c:pt>
                <c:pt idx="209">
                  <c:v>-2.7351667694718359E-2</c:v>
                </c:pt>
                <c:pt idx="210">
                  <c:v>-2.5650783191425126E-2</c:v>
                </c:pt>
                <c:pt idx="211">
                  <c:v>-2.3669246273596387E-2</c:v>
                </c:pt>
                <c:pt idx="212">
                  <c:v>-2.1442265998324137E-2</c:v>
                </c:pt>
                <c:pt idx="213">
                  <c:v>-1.9007115241160496E-2</c:v>
                </c:pt>
                <c:pt idx="214">
                  <c:v>-1.640257397625507E-2</c:v>
                </c:pt>
                <c:pt idx="215">
                  <c:v>-1.366837106429024E-2</c:v>
                </c:pt>
                <c:pt idx="216">
                  <c:v>-1.0844631920038809E-2</c:v>
                </c:pt>
                <c:pt idx="217">
                  <c:v>-7.9713391122105334E-3</c:v>
                </c:pt>
                <c:pt idx="218">
                  <c:v>-5.0878125470393987E-3</c:v>
                </c:pt>
                <c:pt idx="219">
                  <c:v>-2.2322154117810429E-3</c:v>
                </c:pt>
                <c:pt idx="220">
                  <c:v>5.589084864266663E-4</c:v>
                </c:pt>
                <c:pt idx="221">
                  <c:v>3.2510609477583406E-3</c:v>
                </c:pt>
                <c:pt idx="222">
                  <c:v>5.8121747777632338E-3</c:v>
                </c:pt>
                <c:pt idx="223">
                  <c:v>8.2129546410146231E-3</c:v>
                </c:pt>
                <c:pt idx="224">
                  <c:v>1.0427170361406007E-2</c:v>
                </c:pt>
                <c:pt idx="225">
                  <c:v>1.2431900382760232E-2</c:v>
                </c:pt>
                <c:pt idx="226">
                  <c:v>1.420772383230722E-2</c:v>
                </c:pt>
                <c:pt idx="227">
                  <c:v>1.5738860354959631E-2</c:v>
                </c:pt>
                <c:pt idx="228">
                  <c:v>1.701325759880358E-2</c:v>
                </c:pt>
                <c:pt idx="229">
                  <c:v>1.8022626922875554E-2</c:v>
                </c:pt>
                <c:pt idx="230">
                  <c:v>1.8762428558786057E-2</c:v>
                </c:pt>
                <c:pt idx="231">
                  <c:v>1.9231808080401903E-2</c:v>
                </c:pt>
                <c:pt idx="232">
                  <c:v>1.9433486613676158E-2</c:v>
                </c:pt>
                <c:pt idx="233">
                  <c:v>1.9373607745720754E-2</c:v>
                </c:pt>
                <c:pt idx="234">
                  <c:v>1.9061544563095827E-2</c:v>
                </c:pt>
                <c:pt idx="235">
                  <c:v>1.8509670659716215E-2</c:v>
                </c:pt>
                <c:pt idx="236">
                  <c:v>1.7733099301346218E-2</c:v>
                </c:pt>
                <c:pt idx="237">
                  <c:v>1.6749395213917797E-2</c:v>
                </c:pt>
                <c:pt idx="238">
                  <c:v>1.5578263675370034E-2</c:v>
                </c:pt>
                <c:pt idx="239">
                  <c:v>1.4241221734799988E-2</c:v>
                </c:pt>
                <c:pt idx="240">
                  <c:v>1.2761256458801976E-2</c:v>
                </c:pt>
                <c:pt idx="241">
                  <c:v>1.1162475114176052E-2</c:v>
                </c:pt>
                <c:pt idx="242">
                  <c:v>9.4697521407917894E-3</c:v>
                </c:pt>
                <c:pt idx="243">
                  <c:v>7.7083776511346425E-3</c:v>
                </c:pt>
                <c:pt idx="244">
                  <c:v>5.9037120175286792E-3</c:v>
                </c:pt>
                <c:pt idx="245">
                  <c:v>4.0808508784141309E-3</c:v>
                </c:pt>
                <c:pt idx="246">
                  <c:v>2.2643046161730817E-3</c:v>
                </c:pt>
                <c:pt idx="247">
                  <c:v>4.7769603609502844E-4</c:v>
                </c:pt>
                <c:pt idx="248">
                  <c:v>-1.2565203851420464E-3</c:v>
                </c:pt>
                <c:pt idx="249">
                  <c:v>-2.9173147066542601E-3</c:v>
                </c:pt>
                <c:pt idx="250">
                  <c:v>-4.4853106310233709E-3</c:v>
                </c:pt>
                <c:pt idx="251">
                  <c:v>-5.9429853966831122E-3</c:v>
                </c:pt>
                <c:pt idx="252">
                  <c:v>-7.2748387919644875E-3</c:v>
                </c:pt>
                <c:pt idx="253">
                  <c:v>-8.4675300874223012E-3</c:v>
                </c:pt>
                <c:pt idx="254">
                  <c:v>-9.5099821434358276E-3</c:v>
                </c:pt>
                <c:pt idx="255">
                  <c:v>-1.0393452405076217E-2</c:v>
                </c:pt>
                <c:pt idx="256">
                  <c:v>-1.111157094007635E-2</c:v>
                </c:pt>
                <c:pt idx="257">
                  <c:v>-1.1660346102962489E-2</c:v>
                </c:pt>
                <c:pt idx="258">
                  <c:v>-1.2038138813956791E-2</c:v>
                </c:pt>
                <c:pt idx="259">
                  <c:v>-1.224560682052306E-2</c:v>
                </c:pt>
                <c:pt idx="260">
                  <c:v>-1.2285620658298453E-2</c:v>
                </c:pt>
                <c:pt idx="261">
                  <c:v>-1.2163153343045584E-2</c:v>
                </c:pt>
                <c:pt idx="262">
                  <c:v>-1.1885146103162644E-2</c:v>
                </c:pt>
                <c:pt idx="263">
                  <c:v>-1.1460352700771049E-2</c:v>
                </c:pt>
                <c:pt idx="264">
                  <c:v>-1.0899165086624231E-2</c:v>
                </c:pt>
                <c:pt idx="265">
                  <c:v>-1.0213423288819386E-2</c:v>
                </c:pt>
                <c:pt idx="266">
                  <c:v>-9.4162125469060848E-3</c:v>
                </c:pt>
                <c:pt idx="267">
                  <c:v>-8.5216507714287147E-3</c:v>
                </c:pt>
                <c:pt idx="268">
                  <c:v>-7.5446694347273508E-3</c:v>
                </c:pt>
                <c:pt idx="269">
                  <c:v>-6.5007909830232368E-3</c:v>
                </c:pt>
                <c:pt idx="270">
                  <c:v>-5.4059058039943502E-3</c:v>
                </c:pt>
                <c:pt idx="271">
                  <c:v>-4.2760516902605105E-3</c:v>
                </c:pt>
                <c:pt idx="272">
                  <c:v>-3.1271986099102589E-3</c:v>
                </c:pt>
                <c:pt idx="273">
                  <c:v>-1.9750414332896731E-3</c:v>
                </c:pt>
                <c:pt idx="274">
                  <c:v>-8.3480307391560916E-4</c:v>
                </c:pt>
                <c:pt idx="275">
                  <c:v>2.7894971593466752E-4</c:v>
                </c:pt>
                <c:pt idx="276">
                  <c:v>1.3524758939802216E-3</c:v>
                </c:pt>
                <c:pt idx="277">
                  <c:v>2.3730132780148119E-3</c:v>
                </c:pt>
                <c:pt idx="278">
                  <c:v>3.3289138266366712E-3</c:v>
                </c:pt>
                <c:pt idx="279">
                  <c:v>4.2097598626600558E-3</c:v>
                </c:pt>
                <c:pt idx="280">
                  <c:v>5.0064603402448843E-3</c:v>
                </c:pt>
                <c:pt idx="281">
                  <c:v>5.7113265480900916E-3</c:v>
                </c:pt>
                <c:pt idx="282">
                  <c:v>6.3181269307517659E-3</c:v>
                </c:pt>
                <c:pt idx="283">
                  <c:v>6.8221209945234255E-3</c:v>
                </c:pt>
                <c:pt idx="284">
                  <c:v>7.2200725397926985E-3</c:v>
                </c:pt>
                <c:pt idx="285">
                  <c:v>7.5102427250510985E-3</c:v>
                </c:pt>
                <c:pt idx="286">
                  <c:v>7.6923637157211861E-3</c:v>
                </c:pt>
                <c:pt idx="287">
                  <c:v>7.7675939009348273E-3</c:v>
                </c:pt>
                <c:pt idx="288">
                  <c:v>7.7384558709146607E-3</c:v>
                </c:pt>
                <c:pt idx="289">
                  <c:v>7.6087585346069466E-3</c:v>
                </c:pt>
                <c:pt idx="290">
                  <c:v>7.3835049199705684E-3</c:v>
                </c:pt>
                <c:pt idx="291">
                  <c:v>7.0687873365061805E-3</c:v>
                </c:pt>
                <c:pt idx="292">
                  <c:v>6.6716716902519707E-3</c:v>
                </c:pt>
                <c:pt idx="293">
                  <c:v>6.2000728249964627E-3</c:v>
                </c:pt>
                <c:pt idx="294">
                  <c:v>5.6626228196608756E-3</c:v>
                </c:pt>
                <c:pt idx="295">
                  <c:v>5.0685342008415348E-3</c:v>
                </c:pt>
                <c:pt idx="296">
                  <c:v>4.4274600318902277E-3</c:v>
                </c:pt>
                <c:pt idx="297">
                  <c:v>3.7493528164865815E-3</c:v>
                </c:pt>
                <c:pt idx="298">
                  <c:v>3.044324106582908E-3</c:v>
                </c:pt>
                <c:pt idx="299">
                  <c:v>2.3225066333098228E-3</c:v>
                </c:pt>
                <c:pt idx="300">
                  <c:v>1.5939206866276616E-3</c:v>
                </c:pt>
                <c:pt idx="301">
                  <c:v>8.6834635710771274E-4</c:v>
                </c:pt>
                <c:pt idx="302">
                  <c:v>1.5520312335659227E-4</c:v>
                </c:pt>
                <c:pt idx="303">
                  <c:v>-5.3656187647468782E-4</c:v>
                </c:pt>
                <c:pt idx="304">
                  <c:v>-1.1985757085205672E-3</c:v>
                </c:pt>
                <c:pt idx="305">
                  <c:v>-1.8231306299622827E-3</c:v>
                </c:pt>
                <c:pt idx="306">
                  <c:v>-2.4032633622434454E-3</c:v>
                </c:pt>
                <c:pt idx="307">
                  <c:v>-2.9328219953878424E-3</c:v>
                </c:pt>
                <c:pt idx="308">
                  <c:v>-3.4065200518456906E-3</c:v>
                </c:pt>
                <c:pt idx="309">
                  <c:v>-3.8199774222216765E-3</c:v>
                </c:pt>
                <c:pt idx="310">
                  <c:v>1.5939206866276616E-3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C6F-4034-9638-B9F91B4A5D3C}"/>
            </c:ext>
          </c:extLst>
        </c:ser>
        <c:ser>
          <c:idx val="2"/>
          <c:order val="1"/>
          <c:tx>
            <c:strRef>
              <c:f>Dyrac!$F$101</c:f>
              <c:strCache>
                <c:ptCount val="1"/>
                <c:pt idx="0">
                  <c:v>Teta rad)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Dyrac!$B$102:$B$412</c:f>
              <c:numCache>
                <c:formatCode>General</c:formatCode>
                <c:ptCount val="31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</c:v>
                </c:pt>
              </c:numCache>
            </c:numRef>
          </c:cat>
          <c:val>
            <c:numRef>
              <c:f>Dyrac!$F$102:$F$412</c:f>
              <c:numCache>
                <c:formatCode>0.00</c:formatCode>
                <c:ptCount val="311"/>
                <c:pt idx="0">
                  <c:v>0</c:v>
                </c:pt>
                <c:pt idx="1">
                  <c:v>1.6269666058010366</c:v>
                </c:pt>
                <c:pt idx="2">
                  <c:v>2.5470120347311034</c:v>
                </c:pt>
                <c:pt idx="3">
                  <c:v>2.8707108229955685</c:v>
                </c:pt>
                <c:pt idx="4">
                  <c:v>2.7478493013998575</c:v>
                </c:pt>
                <c:pt idx="5">
                  <c:v>2.3363665259739039</c:v>
                </c:pt>
                <c:pt idx="6">
                  <c:v>1.7800830758043535</c:v>
                </c:pt>
                <c:pt idx="7">
                  <c:v>1.1952205867382129</c:v>
                </c:pt>
                <c:pt idx="8">
                  <c:v>0.6646183384803821</c:v>
                </c:pt>
                <c:pt idx="9">
                  <c:v>0.23793896840293952</c:v>
                </c:pt>
                <c:pt idx="10">
                  <c:v>-6.4052182005591513E-2</c:v>
                </c:pt>
                <c:pt idx="11">
                  <c:v>-0.24295292330893117</c:v>
                </c:pt>
                <c:pt idx="12">
                  <c:v>-0.31546126700930599</c:v>
                </c:pt>
                <c:pt idx="13">
                  <c:v>-0.30651902620315952</c:v>
                </c:pt>
                <c:pt idx="14">
                  <c:v>-0.24358844904127505</c:v>
                </c:pt>
                <c:pt idx="15">
                  <c:v>-0.15241795691510573</c:v>
                </c:pt>
                <c:pt idx="16">
                  <c:v>-5.4355144832926437E-2</c:v>
                </c:pt>
                <c:pt idx="17">
                  <c:v>3.4945963861066999E-2</c:v>
                </c:pt>
                <c:pt idx="18">
                  <c:v>0.10570188723811222</c:v>
                </c:pt>
                <c:pt idx="19">
                  <c:v>0.15339053647738782</c:v>
                </c:pt>
                <c:pt idx="20">
                  <c:v>0.17767955664075694</c:v>
                </c:pt>
                <c:pt idx="21">
                  <c:v>0.18117129602717386</c:v>
                </c:pt>
                <c:pt idx="22">
                  <c:v>0.16817832250126519</c:v>
                </c:pt>
                <c:pt idx="23">
                  <c:v>0.14367210739014125</c:v>
                </c:pt>
                <c:pt idx="24">
                  <c:v>0.11248092607561004</c:v>
                </c:pt>
                <c:pt idx="25">
                  <c:v>7.87579844885192E-2</c:v>
                </c:pt>
                <c:pt idx="26">
                  <c:v>4.5700493049130958E-2</c:v>
                </c:pt>
                <c:pt idx="27">
                  <c:v>1.5475240041482723E-2</c:v>
                </c:pt>
                <c:pt idx="28">
                  <c:v>-1.0705468835573242E-2</c:v>
                </c:pt>
                <c:pt idx="29">
                  <c:v>-3.2414637790599103E-2</c:v>
                </c:pt>
                <c:pt idx="30">
                  <c:v>-4.9798869998718097E-2</c:v>
                </c:pt>
                <c:pt idx="31">
                  <c:v>-6.3364086891132529E-2</c:v>
                </c:pt>
                <c:pt idx="32">
                  <c:v>-7.3786321984831385E-2</c:v>
                </c:pt>
                <c:pt idx="33">
                  <c:v>-8.1763352166718845E-2</c:v>
                </c:pt>
                <c:pt idx="34">
                  <c:v>-8.7912832268490004E-2</c:v>
                </c:pt>
                <c:pt idx="35">
                  <c:v>-9.2714981845816363E-2</c:v>
                </c:pt>
                <c:pt idx="36">
                  <c:v>-9.6492903463057125E-2</c:v>
                </c:pt>
                <c:pt idx="37">
                  <c:v>-9.9421073935442889E-2</c:v>
                </c:pt>
                <c:pt idx="38">
                  <c:v>-0.10155199325954432</c:v>
                </c:pt>
                <c:pt idx="39">
                  <c:v>-0.10285184498427374</c:v>
                </c:pt>
                <c:pt idx="40">
                  <c:v>-0.10323775866940971</c:v>
                </c:pt>
                <c:pt idx="41">
                  <c:v>-0.10261137980206488</c:v>
                </c:pt>
                <c:pt idx="42">
                  <c:v>-0.10088556254490096</c:v>
                </c:pt>
                <c:pt idx="43">
                  <c:v>-9.8002844677353457E-2</c:v>
                </c:pt>
                <c:pt idx="44">
                  <c:v>-9.3945796324613182E-2</c:v>
                </c:pt>
                <c:pt idx="45">
                  <c:v>-8.8740306068948449E-2</c:v>
                </c:pt>
                <c:pt idx="46">
                  <c:v>-8.24534039367079E-2</c:v>
                </c:pt>
                <c:pt idx="47">
                  <c:v>-7.518739137827421E-2</c:v>
                </c:pt>
                <c:pt idx="48">
                  <c:v>-6.7071947667992668E-2</c:v>
                </c:pt>
                <c:pt idx="49">
                  <c:v>-5.8255608233467843E-2</c:v>
                </c:pt>
                <c:pt idx="50">
                  <c:v>-4.8897651967220707E-2</c:v>
                </c:pt>
                <c:pt idx="51">
                  <c:v>-3.9161062783815988E-2</c:v>
                </c:pt>
                <c:pt idx="52">
                  <c:v>-2.9206895929407041E-2</c:v>
                </c:pt>
                <c:pt idx="53">
                  <c:v>-1.9190111658571554E-2</c:v>
                </c:pt>
                <c:pt idx="54">
                  <c:v>-9.2567499247487098E-3</c:v>
                </c:pt>
                <c:pt idx="55">
                  <c:v>4.577919177406776E-4</c:v>
                </c:pt>
                <c:pt idx="56">
                  <c:v>9.829661481333643E-3</c:v>
                </c:pt>
                <c:pt idx="57">
                  <c:v>1.8746911042397851E-2</c:v>
                </c:pt>
                <c:pt idx="58">
                  <c:v>2.7109552183235314E-2</c:v>
                </c:pt>
                <c:pt idx="59">
                  <c:v>3.4829485435649302E-2</c:v>
                </c:pt>
                <c:pt idx="60">
                  <c:v>4.1830422633124857E-2</c:v>
                </c:pt>
                <c:pt idx="61">
                  <c:v>4.8047862114088617E-2</c:v>
                </c:pt>
                <c:pt idx="62">
                  <c:v>5.3429130090709473E-2</c:v>
                </c:pt>
                <c:pt idx="63">
                  <c:v>5.793346813140135E-2</c:v>
                </c:pt>
                <c:pt idx="64">
                  <c:v>6.1532126974519701E-2</c:v>
                </c:pt>
                <c:pt idx="65">
                  <c:v>6.4208419198703917E-2</c:v>
                </c:pt>
                <c:pt idx="66">
                  <c:v>6.5957685009135444E-2</c:v>
                </c:pt>
                <c:pt idx="67">
                  <c:v>6.6787133573898677E-2</c:v>
                </c:pt>
                <c:pt idx="68">
                  <c:v>6.6715534091293618E-2</c:v>
                </c:pt>
                <c:pt idx="69">
                  <c:v>6.5772743652977111E-2</c:v>
                </c:pt>
                <c:pt idx="70">
                  <c:v>6.3999071154740211E-2</c:v>
                </c:pt>
                <c:pt idx="71">
                  <c:v>6.1444486800497244E-2</c:v>
                </c:pt>
                <c:pt idx="72">
                  <c:v>5.8167694535185735E-2</c:v>
                </c:pt>
                <c:pt idx="73">
                  <c:v>5.4235089895096483E-2</c:v>
                </c:pt>
                <c:pt idx="74">
                  <c:v>4.9719628489331008E-2</c:v>
                </c:pt>
                <c:pt idx="75">
                  <c:v>4.469963104277902E-2</c:v>
                </c:pt>
                <c:pt idx="76">
                  <c:v>3.9257550150539076E-2</c:v>
                </c:pt>
                <c:pt idx="77">
                  <c:v>3.3478722127983605E-2</c:v>
                </c:pt>
                <c:pt idx="78">
                  <c:v>2.7450125039831352E-2</c:v>
                </c:pt>
                <c:pt idx="79">
                  <c:v>2.1259161509167547E-2</c:v>
                </c:pt>
                <c:pt idx="80">
                  <c:v>1.4992482488741595E-2</c:v>
                </c:pt>
                <c:pt idx="81">
                  <c:v>8.7348659651037813E-3</c:v>
                </c:pt>
                <c:pt idx="82">
                  <c:v>2.56816261871396E-3</c:v>
                </c:pt>
                <c:pt idx="83">
                  <c:v>-3.4296812256653731E-3</c:v>
                </c:pt>
                <c:pt idx="84">
                  <c:v>-9.185514499900984E-3</c:v>
                </c:pt>
                <c:pt idx="85">
                  <c:v>-1.4631778614177455E-2</c:v>
                </c:pt>
                <c:pt idx="86">
                  <c:v>-1.9707204715755166E-2</c:v>
                </c:pt>
                <c:pt idx="87">
                  <c:v>-2.4357405924884817E-2</c:v>
                </c:pt>
                <c:pt idx="88">
                  <c:v>-2.853536073034273E-2</c:v>
                </c:pt>
                <c:pt idx="89">
                  <c:v>-3.2201785011100874E-2</c:v>
                </c:pt>
                <c:pt idx="90">
                  <c:v>-3.5325391481468758E-2</c:v>
                </c:pt>
                <c:pt idx="91">
                  <c:v>-3.788303672466968E-2</c:v>
                </c:pt>
                <c:pt idx="92">
                  <c:v>-3.9859757363205559E-2</c:v>
                </c:pt>
                <c:pt idx="93">
                  <c:v>-4.1248698285726443E-2</c:v>
                </c:pt>
                <c:pt idx="94">
                  <c:v>-4.2050937178919265E-2</c:v>
                </c:pt>
                <c:pt idx="95">
                  <c:v>-4.2275210869199477E-2</c:v>
                </c:pt>
                <c:pt idx="96">
                  <c:v>-4.1937550135740173E-2</c:v>
                </c:pt>
                <c:pt idx="97">
                  <c:v>-4.1060830691147653E-2</c:v>
                </c:pt>
                <c:pt idx="98">
                  <c:v>-3.9674248921671297E-2</c:v>
                </c:pt>
                <c:pt idx="99">
                  <c:v>-3.781273172333606E-2</c:v>
                </c:pt>
                <c:pt idx="100">
                  <c:v>-3.5516290356900362E-2</c:v>
                </c:pt>
                <c:pt idx="101">
                  <c:v>-3.2829328670502034E-2</c:v>
                </c:pt>
                <c:pt idx="102">
                  <c:v>-2.9799916305290122E-2</c:v>
                </c:pt>
                <c:pt idx="103">
                  <c:v>-2.6479037610132188E-2</c:v>
                </c:pt>
                <c:pt idx="104">
                  <c:v>-2.2919826952707906E-2</c:v>
                </c:pt>
                <c:pt idx="105">
                  <c:v>-1.9176800933678163E-2</c:v>
                </c:pt>
                <c:pt idx="106">
                  <c:v>-1.5305097697117491E-2</c:v>
                </c:pt>
                <c:pt idx="107">
                  <c:v>-1.135973309394591E-2</c:v>
                </c:pt>
                <c:pt idx="108">
                  <c:v>-7.3948829063915254E-3</c:v>
                </c:pt>
                <c:pt idx="109">
                  <c:v>-3.4631996918995118E-3</c:v>
                </c:pt>
                <c:pt idx="110">
                  <c:v>3.8482793369934296E-4</c:v>
                </c:pt>
                <c:pt idx="111">
                  <c:v>4.1014665691120021E-3</c:v>
                </c:pt>
                <c:pt idx="112">
                  <c:v>7.6422737308218169E-3</c:v>
                </c:pt>
                <c:pt idx="113">
                  <c:v>1.0966572790234554E-2</c:v>
                </c:pt>
                <c:pt idx="114">
                  <c:v>1.4037862914749939E-2</c:v>
                </c:pt>
                <c:pt idx="115">
                  <c:v>1.6824160772723428E-2</c:v>
                </c:pt>
                <c:pt idx="116">
                  <c:v>1.9298271762262169E-2</c:v>
                </c:pt>
                <c:pt idx="117">
                  <c:v>2.1437989520544057E-2</c:v>
                </c:pt>
                <c:pt idx="118">
                  <c:v>2.3226223450994881E-2</c:v>
                </c:pt>
                <c:pt idx="119">
                  <c:v>2.4651054957890394E-2</c:v>
                </c:pt>
                <c:pt idx="120">
                  <c:v>2.57057239901936E-2</c:v>
                </c:pt>
                <c:pt idx="121">
                  <c:v>2.6388548357977142E-2</c:v>
                </c:pt>
                <c:pt idx="122">
                  <c:v>2.6702779085910813E-2</c:v>
                </c:pt>
                <c:pt idx="123">
                  <c:v>2.665639580041779E-2</c:v>
                </c:pt>
                <c:pt idx="124">
                  <c:v>2.6261846802813921E-2</c:v>
                </c:pt>
                <c:pt idx="125">
                  <c:v>2.5535739053901482E-2</c:v>
                </c:pt>
                <c:pt idx="126">
                  <c:v>2.4498483781246059E-2</c:v>
                </c:pt>
                <c:pt idx="127">
                  <c:v>2.3173903815200653E-2</c:v>
                </c:pt>
                <c:pt idx="128">
                  <c:v>2.1588809061452833E-2</c:v>
                </c:pt>
                <c:pt idx="129">
                  <c:v>1.9772546725559326E-2</c:v>
                </c:pt>
                <c:pt idx="130">
                  <c:v>1.7756533018970382E-2</c:v>
                </c:pt>
                <c:pt idx="131">
                  <c:v>1.5573773098023149E-2</c:v>
                </c:pt>
                <c:pt idx="132">
                  <c:v>1.3258375920047262E-2</c:v>
                </c:pt>
                <c:pt idx="133">
                  <c:v>1.0845070547901519E-2</c:v>
                </c:pt>
                <c:pt idx="134">
                  <c:v>8.3687302007741243E-3</c:v>
                </c:pt>
                <c:pt idx="135">
                  <c:v>5.8639100406419351E-3</c:v>
                </c:pt>
                <c:pt idx="136">
                  <c:v>3.364404306913002E-3</c:v>
                </c:pt>
                <c:pt idx="137">
                  <c:v>9.0282797366231802E-4</c:v>
                </c:pt>
                <c:pt idx="138">
                  <c:v>-1.4897723877305203E-3</c:v>
                </c:pt>
                <c:pt idx="139">
                  <c:v>-3.7842743946154668E-3</c:v>
                </c:pt>
                <c:pt idx="140">
                  <c:v>-5.9537987154857155E-3</c:v>
                </c:pt>
                <c:pt idx="141">
                  <c:v>-7.9739880381411339E-3</c:v>
                </c:pt>
                <c:pt idx="142">
                  <c:v>-9.8232437938435904E-3</c:v>
                </c:pt>
                <c:pt idx="143">
                  <c:v>-1.1482918919019E-2</c:v>
                </c:pt>
                <c:pt idx="144">
                  <c:v>-1.2937465569190716E-2</c:v>
                </c:pt>
                <c:pt idx="145">
                  <c:v>-1.4174537326408977E-2</c:v>
                </c:pt>
                <c:pt idx="146">
                  <c:v>-1.5185046053469292E-2</c:v>
                </c:pt>
                <c:pt idx="147">
                  <c:v>-1.5963174138136912E-2</c:v>
                </c:pt>
                <c:pt idx="148">
                  <c:v>-1.6506343431402951E-2</c:v>
                </c:pt>
                <c:pt idx="149">
                  <c:v>-1.6815142709085854E-2</c:v>
                </c:pt>
                <c:pt idx="150">
                  <c:v>-1.6893215970139423E-2</c:v>
                </c:pt>
                <c:pt idx="151">
                  <c:v>-1.6747114322834499E-2</c:v>
                </c:pt>
                <c:pt idx="152">
                  <c:v>-1.6386114597323719E-2</c:v>
                </c:pt>
                <c:pt idx="153">
                  <c:v>-1.5822008156550819E-2</c:v>
                </c:pt>
                <c:pt idx="154">
                  <c:v>-1.5068863654423283E-2</c:v>
                </c:pt>
                <c:pt idx="155">
                  <c:v>-1.4142767708851978E-2</c:v>
                </c:pt>
                <c:pt idx="156">
                  <c:v>-1.3061547616716261E-2</c:v>
                </c:pt>
                <c:pt idx="157">
                  <c:v>-1.1844480337893239E-2</c:v>
                </c:pt>
                <c:pt idx="158">
                  <c:v>-1.0511992016829612E-2</c:v>
                </c:pt>
                <c:pt idx="159">
                  <c:v>-9.0853522941226235E-3</c:v>
                </c:pt>
                <c:pt idx="160">
                  <c:v>-7.5863675893029564E-3</c:v>
                </c:pt>
                <c:pt idx="161">
                  <c:v>-6.0370774122309916E-3</c:v>
                </c:pt>
                <c:pt idx="162">
                  <c:v>-4.4594575875709173E-3</c:v>
                </c:pt>
                <c:pt idx="163">
                  <c:v>-2.8751340585829151E-3</c:v>
                </c:pt>
                <c:pt idx="164">
                  <c:v>-1.3051106773180083E-3</c:v>
                </c:pt>
                <c:pt idx="165">
                  <c:v>2.3048590704177838E-4</c:v>
                </c:pt>
                <c:pt idx="166">
                  <c:v>1.7126414764214635E-3</c:v>
                </c:pt>
                <c:pt idx="167">
                  <c:v>3.123667155678534E-3</c:v>
                </c:pt>
                <c:pt idx="168">
                  <c:v>4.4473879476611767E-3</c:v>
                </c:pt>
                <c:pt idx="169">
                  <c:v>5.6693052185748122E-3</c:v>
                </c:pt>
                <c:pt idx="170">
                  <c:v>6.7767318573880419E-3</c:v>
                </c:pt>
                <c:pt idx="171">
                  <c:v>7.7588992333852093E-3</c:v>
                </c:pt>
                <c:pt idx="172">
                  <c:v>8.6070354746915229E-3</c:v>
                </c:pt>
                <c:pt idx="173">
                  <c:v>9.3144149824872964E-3</c:v>
                </c:pt>
                <c:pt idx="174">
                  <c:v>9.8763794757679105E-3</c:v>
                </c:pt>
                <c:pt idx="175">
                  <c:v>1.0290331225298753E-2</c:v>
                </c:pt>
                <c:pt idx="176">
                  <c:v>1.0555699478621649E-2</c:v>
                </c:pt>
                <c:pt idx="177">
                  <c:v>1.0673881396766172E-2</c:v>
                </c:pt>
                <c:pt idx="178">
                  <c:v>1.0648159114323317E-2</c:v>
                </c:pt>
                <c:pt idx="179">
                  <c:v>1.0483594794847832E-2</c:v>
                </c:pt>
                <c:pt idx="180">
                  <c:v>1.018690578075928E-2</c:v>
                </c:pt>
                <c:pt idx="181">
                  <c:v>9.7663221291190549E-3</c:v>
                </c:pt>
                <c:pt idx="182">
                  <c:v>9.2314289804978165E-3</c:v>
                </c:pt>
                <c:pt idx="183">
                  <c:v>8.5929963267647423E-3</c:v>
                </c:pt>
                <c:pt idx="184">
                  <c:v>7.8627988246934236E-3</c:v>
                </c:pt>
                <c:pt idx="185">
                  <c:v>7.0534283459576337E-3</c:v>
                </c:pt>
                <c:pt idx="186">
                  <c:v>6.1781019610390011E-3</c:v>
                </c:pt>
                <c:pt idx="187">
                  <c:v>5.2504680259018955E-3</c:v>
                </c:pt>
                <c:pt idx="188">
                  <c:v>4.2844129775546002E-3</c:v>
                </c:pt>
                <c:pt idx="189">
                  <c:v>3.2938713497503032E-3</c:v>
                </c:pt>
                <c:pt idx="190">
                  <c:v>2.2926413953894189E-3</c:v>
                </c:pt>
                <c:pt idx="191">
                  <c:v>1.2942085502752024E-3</c:v>
                </c:pt>
                <c:pt idx="192">
                  <c:v>3.115787966414599E-4</c:v>
                </c:pt>
                <c:pt idx="193">
                  <c:v>-6.4287621258213561E-4</c:v>
                </c:pt>
                <c:pt idx="194">
                  <c:v>-1.5575606231822137E-3</c:v>
                </c:pt>
                <c:pt idx="195">
                  <c:v>-2.4217810270653183E-3</c:v>
                </c:pt>
                <c:pt idx="196">
                  <c:v>-3.2258571128874454E-3</c:v>
                </c:pt>
                <c:pt idx="197">
                  <c:v>-3.9612153935663476E-3</c:v>
                </c:pt>
                <c:pt idx="198">
                  <c:v>-4.6204653367512543E-3</c:v>
                </c:pt>
                <c:pt idx="199">
                  <c:v>-5.1974574772963422E-3</c:v>
                </c:pt>
                <c:pt idx="200">
                  <c:v>-5.6873233409713633E-3</c:v>
                </c:pt>
                <c:pt idx="201">
                  <c:v>-6.08649725285726E-3</c:v>
                </c:pt>
                <c:pt idx="202">
                  <c:v>-6.3927203391064003E-3</c:v>
                </c:pt>
                <c:pt idx="203">
                  <c:v>-6.605027254206218E-3</c:v>
                </c:pt>
                <c:pt idx="204">
                  <c:v>-6.723716375027616E-3</c:v>
                </c:pt>
                <c:pt idx="205">
                  <c:v>-6.7503043954896353E-3</c:v>
                </c:pt>
                <c:pt idx="206">
                  <c:v>-6.6874664296510565E-3</c:v>
                </c:pt>
                <c:pt idx="207">
                  <c:v>-6.5389628847730046E-3</c:v>
                </c:pt>
                <c:pt idx="208">
                  <c:v>-6.3095544980336987E-3</c:v>
                </c:pt>
                <c:pt idx="209">
                  <c:v>-6.0049070400923108E-3</c:v>
                </c:pt>
                <c:pt idx="210">
                  <c:v>-5.6314872748989275E-3</c:v>
                </c:pt>
                <c:pt idx="211">
                  <c:v>-5.1964518276684055E-3</c:v>
                </c:pt>
                <c:pt idx="212">
                  <c:v>-4.7075306517318028E-3</c:v>
                </c:pt>
                <c:pt idx="213">
                  <c:v>-4.1729068003239535E-3</c:v>
                </c:pt>
                <c:pt idx="214">
                  <c:v>-3.6010942018233644E-3</c:v>
                </c:pt>
                <c:pt idx="215">
                  <c:v>-3.0008151073874167E-3</c:v>
                </c:pt>
                <c:pt idx="216">
                  <c:v>-2.3808788294260529E-3</c:v>
                </c:pt>
                <c:pt idx="217">
                  <c:v>-1.7500633192878365E-3</c:v>
                </c:pt>
                <c:pt idx="218">
                  <c:v>-1.1170010444477142E-3</c:v>
                </c:pt>
                <c:pt idx="219">
                  <c:v>-4.9007052114029249E-4</c:v>
                </c:pt>
                <c:pt idx="220">
                  <c:v>1.2270526032892923E-4</c:v>
                </c:pt>
                <c:pt idx="221">
                  <c:v>7.1375241140170438E-4</c:v>
                </c:pt>
                <c:pt idx="222">
                  <c:v>1.2760307572754381E-3</c:v>
                </c:pt>
                <c:pt idx="223">
                  <c:v>1.8031086694326576E-3</c:v>
                </c:pt>
                <c:pt idx="224">
                  <c:v>2.2892274580953646E-3</c:v>
                </c:pt>
                <c:pt idx="225">
                  <c:v>2.7293548226523363E-3</c:v>
                </c:pt>
                <c:pt idx="226">
                  <c:v>3.1192270181311125E-3</c:v>
                </c:pt>
                <c:pt idx="227">
                  <c:v>3.4553795550381549E-3</c:v>
                </c:pt>
                <c:pt idx="228">
                  <c:v>3.7351664063134254E-3</c:v>
                </c:pt>
                <c:pt idx="229">
                  <c:v>3.9567678467748958E-3</c:v>
                </c:pt>
                <c:pt idx="230">
                  <c:v>4.1191871954352572E-3</c:v>
                </c:pt>
                <c:pt idx="231">
                  <c:v>4.2222368677728031E-3</c:v>
                </c:pt>
                <c:pt idx="232">
                  <c:v>4.2665142719081253E-3</c:v>
                </c:pt>
                <c:pt idx="233">
                  <c:v>4.2533681983395431E-3</c:v>
                </c:pt>
                <c:pt idx="234">
                  <c:v>4.1848564562690623E-3</c:v>
                </c:pt>
                <c:pt idx="235">
                  <c:v>4.0636955996574782E-3</c:v>
                </c:pt>
                <c:pt idx="236">
                  <c:v>3.8932036622349366E-3</c:v>
                </c:pt>
                <c:pt idx="237">
                  <c:v>3.6772368822236695E-3</c:v>
                </c:pt>
                <c:pt idx="238">
                  <c:v>3.4201214441746158E-3</c:v>
                </c:pt>
                <c:pt idx="239">
                  <c:v>3.1265812969543368E-3</c:v>
                </c:pt>
                <c:pt idx="240">
                  <c:v>2.8016631236230344E-3</c:v>
                </c:pt>
                <c:pt idx="241">
                  <c:v>2.4506595409871431E-3</c:v>
                </c:pt>
                <c:pt idx="242">
                  <c:v>2.0790315944482925E-3</c:v>
                </c:pt>
                <c:pt idx="243">
                  <c:v>1.6923315880269774E-3</c:v>
                </c:pt>
                <c:pt idx="244">
                  <c:v>1.2961272509018314E-3</c:v>
                </c:pt>
                <c:pt idx="245">
                  <c:v>8.9592819139463337E-4</c:v>
                </c:pt>
                <c:pt idx="246">
                  <c:v>4.9711552810349899E-4</c:v>
                </c:pt>
                <c:pt idx="247">
                  <c:v>1.0487551699544659E-4</c:v>
                </c:pt>
                <c:pt idx="248">
                  <c:v>-2.7586208603346045E-4</c:v>
                </c:pt>
                <c:pt idx="249">
                  <c:v>-6.4048027402496854E-4</c:v>
                </c:pt>
                <c:pt idx="250">
                  <c:v>-9.8472508827804448E-4</c:v>
                </c:pt>
                <c:pt idx="251">
                  <c:v>-1.3047495036143492E-3</c:v>
                </c:pt>
                <c:pt idx="252">
                  <c:v>-1.5971505344750886E-3</c:v>
                </c:pt>
                <c:pt idx="253">
                  <c:v>-1.8589992976543251E-3</c:v>
                </c:pt>
                <c:pt idx="254">
                  <c:v>-2.0878638685456691E-3</c:v>
                </c:pt>
                <c:pt idx="255">
                  <c:v>-2.2818248676719135E-3</c:v>
                </c:pt>
                <c:pt idx="256">
                  <c:v>-2.4394838117104811E-3</c:v>
                </c:pt>
                <c:pt idx="257">
                  <c:v>-2.5599643570221346E-3</c:v>
                </c:pt>
                <c:pt idx="258">
                  <c:v>-2.6429066527265872E-3</c:v>
                </c:pt>
                <c:pt idx="259">
                  <c:v>-2.6884551036338161E-3</c:v>
                </c:pt>
                <c:pt idx="260">
                  <c:v>-2.6972399199324203E-3</c:v>
                </c:pt>
                <c:pt idx="261">
                  <c:v>-2.6703528996691126E-3</c:v>
                </c:pt>
                <c:pt idx="262">
                  <c:v>-2.6093179510655188E-3</c:v>
                </c:pt>
                <c:pt idx="263">
                  <c:v>-2.5160569140758567E-3</c:v>
                </c:pt>
                <c:pt idx="264">
                  <c:v>-2.3928512838885035E-3</c:v>
                </c:pt>
                <c:pt idx="265">
                  <c:v>-2.2423004730463894E-3</c:v>
                </c:pt>
                <c:pt idx="266">
                  <c:v>-2.0672772733649741E-3</c:v>
                </c:pt>
                <c:pt idx="267">
                  <c:v>-1.8708811938528325E-3</c:v>
                </c:pt>
                <c:pt idx="268">
                  <c:v>-1.6563903565014525E-3</c:v>
                </c:pt>
                <c:pt idx="269">
                  <c:v>-1.4272126283423328E-3</c:v>
                </c:pt>
                <c:pt idx="270">
                  <c:v>-1.1868366559144099E-3</c:v>
                </c:pt>
                <c:pt idx="271">
                  <c:v>-9.3878344769457792E-4</c:v>
                </c:pt>
                <c:pt idx="272">
                  <c:v>-6.8655912165981969E-4</c:v>
                </c:pt>
                <c:pt idx="273">
                  <c:v>-4.3360939960254778E-4</c:v>
                </c:pt>
                <c:pt idx="274">
                  <c:v>-1.8327638780923661E-4</c:v>
                </c:pt>
                <c:pt idx="275">
                  <c:v>6.1241863996881681E-5</c:v>
                </c:pt>
                <c:pt idx="276">
                  <c:v>2.9692858614560049E-4</c:v>
                </c:pt>
                <c:pt idx="277">
                  <c:v>5.2098191227057766E-4</c:v>
                </c:pt>
                <c:pt idx="278">
                  <c:v>7.3084457944373705E-4</c:v>
                </c:pt>
                <c:pt idx="279">
                  <c:v>9.2422944438108232E-4</c:v>
                </c:pt>
                <c:pt idx="280">
                  <c:v>1.0991406183574277E-3</c:v>
                </c:pt>
                <c:pt idx="281">
                  <c:v>1.2538900874228993E-3</c:v>
                </c:pt>
                <c:pt idx="282">
                  <c:v>1.3871097481194731E-3</c:v>
                </c:pt>
                <c:pt idx="283">
                  <c:v>1.4977588513290588E-3</c:v>
                </c:pt>
                <c:pt idx="284">
                  <c:v>1.5851269073640676E-3</c:v>
                </c:pt>
                <c:pt idx="285">
                  <c:v>1.6488321632091994E-3</c:v>
                </c:pt>
                <c:pt idx="286">
                  <c:v>1.6888158172675069E-3</c:v>
                </c:pt>
                <c:pt idx="287">
                  <c:v>1.7053321874522791E-3</c:v>
                </c:pt>
                <c:pt idx="288">
                  <c:v>1.6989350944649176E-3</c:v>
                </c:pt>
                <c:pt idx="289">
                  <c:v>1.6704607631529078E-3</c:v>
                </c:pt>
                <c:pt idx="290">
                  <c:v>1.6210075805743027E-3</c:v>
                </c:pt>
                <c:pt idx="291">
                  <c:v>1.5519130795120847E-3</c:v>
                </c:pt>
                <c:pt idx="292">
                  <c:v>1.4647285404726898E-3</c:v>
                </c:pt>
                <c:pt idx="293">
                  <c:v>1.3611916235402282E-3</c:v>
                </c:pt>
                <c:pt idx="294">
                  <c:v>1.2431974537967672E-3</c:v>
                </c:pt>
                <c:pt idx="295">
                  <c:v>1.1127685903941937E-3</c:v>
                </c:pt>
                <c:pt idx="296">
                  <c:v>9.7202430988729024E-4</c:v>
                </c:pt>
                <c:pt idx="297">
                  <c:v>8.2314962929510541E-4</c:v>
                </c:pt>
                <c:pt idx="298">
                  <c:v>6.6836448380339899E-4</c:v>
                </c:pt>
                <c:pt idx="299">
                  <c:v>5.0989345836913614E-4</c:v>
                </c:pt>
                <c:pt idx="300">
                  <c:v>3.4993645211357641E-4</c:v>
                </c:pt>
                <c:pt idx="301">
                  <c:v>1.9064062971346863E-4</c:v>
                </c:pt>
                <c:pt idx="302">
                  <c:v>3.4073985487484116E-5</c:v>
                </c:pt>
                <c:pt idx="303">
                  <c:v>-1.1779918597468864E-4</c:v>
                </c:pt>
                <c:pt idx="304">
                  <c:v>-2.631406534515859E-4</c:v>
                </c:pt>
                <c:pt idx="305">
                  <c:v>-4.0025822472910936E-4</c:v>
                </c:pt>
                <c:pt idx="306">
                  <c:v>-5.276231505956171E-4</c:v>
                </c:pt>
                <c:pt idx="307">
                  <c:v>-6.4388481331406709E-4</c:v>
                </c:pt>
                <c:pt idx="308">
                  <c:v>-7.4788259603980091E-4</c:v>
                </c:pt>
                <c:pt idx="309">
                  <c:v>-8.3865487003274115E-4</c:v>
                </c:pt>
                <c:pt idx="310">
                  <c:v>3.4993645211357641E-4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C6F-4034-9638-B9F91B4A5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1703408"/>
        <c:axId val="1201694408"/>
      </c:lineChart>
      <c:catAx>
        <c:axId val="120170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01694408"/>
        <c:crosses val="autoZero"/>
        <c:auto val="1"/>
        <c:lblAlgn val="ctr"/>
        <c:lblOffset val="100"/>
        <c:tickLblSkip val="20"/>
        <c:tickMarkSkip val="1"/>
        <c:noMultiLvlLbl val="0"/>
      </c:catAx>
      <c:valAx>
        <c:axId val="1201694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01703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74769739146275"/>
          <c:y val="6.1128146177626505E-2"/>
          <c:w val="0.87630774278215218"/>
          <c:h val="0.89814814814814814"/>
        </c:manualLayout>
      </c:layout>
      <c:lineChart>
        <c:grouping val="standard"/>
        <c:varyColors val="0"/>
        <c:ser>
          <c:idx val="1"/>
          <c:order val="0"/>
          <c:tx>
            <c:strRef>
              <c:f>Dyrac!$E$101</c:f>
              <c:strCache>
                <c:ptCount val="1"/>
                <c:pt idx="0">
                  <c:v>X (m)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Dyrac!$B$102:$B$412</c:f>
              <c:numCache>
                <c:formatCode>General</c:formatCode>
                <c:ptCount val="31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</c:v>
                </c:pt>
              </c:numCache>
            </c:numRef>
          </c:cat>
          <c:val>
            <c:numRef>
              <c:f>Dyrac!$E$102:$E$412</c:f>
              <c:numCache>
                <c:formatCode>0.00</c:formatCode>
                <c:ptCount val="311"/>
                <c:pt idx="0">
                  <c:v>0</c:v>
                </c:pt>
                <c:pt idx="1">
                  <c:v>0.19445279232025414</c:v>
                </c:pt>
                <c:pt idx="2">
                  <c:v>0.34527347163746469</c:v>
                </c:pt>
                <c:pt idx="3">
                  <c:v>0.45737361521195918</c:v>
                </c:pt>
                <c:pt idx="4">
                  <c:v>0.53793355561937894</c:v>
                </c:pt>
                <c:pt idx="5">
                  <c:v>0.59470749611917384</c:v>
                </c:pt>
                <c:pt idx="6">
                  <c:v>0.63480897710938811</c:v>
                </c:pt>
                <c:pt idx="7">
                  <c:v>0.66397681322256119</c:v>
                </c:pt>
                <c:pt idx="8">
                  <c:v>0.68626146291242762</c:v>
                </c:pt>
                <c:pt idx="9">
                  <c:v>0.70403810585270654</c:v>
                </c:pt>
                <c:pt idx="10">
                  <c:v>0.71824133674609192</c:v>
                </c:pt>
                <c:pt idx="11">
                  <c:v>0.72872171380485629</c:v>
                </c:pt>
                <c:pt idx="12">
                  <c:v>0.73464049605187676</c:v>
                </c:pt>
                <c:pt idx="13">
                  <c:v>0.7348403646404521</c:v>
                </c:pt>
                <c:pt idx="14">
                  <c:v>0.72815238381072911</c:v>
                </c:pt>
                <c:pt idx="15">
                  <c:v>0.71361980380087386</c:v>
                </c:pt>
                <c:pt idx="16">
                  <c:v>0.69063567333195741</c:v>
                </c:pt>
                <c:pt idx="17">
                  <c:v>0.6590028307108351</c:v>
                </c:pt>
                <c:pt idx="18">
                  <c:v>0.61893173797358636</c:v>
                </c:pt>
                <c:pt idx="19">
                  <c:v>0.57099443760772461</c:v>
                </c:pt>
                <c:pt idx="20">
                  <c:v>0.51605258279047217</c:v>
                </c:pt>
                <c:pt idx="21">
                  <c:v>0.45517505230357169</c:v>
                </c:pt>
                <c:pt idx="22">
                  <c:v>0.38955707990655053</c:v>
                </c:pt>
                <c:pt idx="23">
                  <c:v>0.32044891062495973</c:v>
                </c:pt>
                <c:pt idx="24">
                  <c:v>0.24909833620707117</c:v>
                </c:pt>
                <c:pt idx="25">
                  <c:v>0.17670843259204869</c:v>
                </c:pt>
                <c:pt idx="26">
                  <c:v>0.10440960056814973</c:v>
                </c:pt>
                <c:pt idx="27">
                  <c:v>3.324361716197171E-2</c:v>
                </c:pt>
                <c:pt idx="28">
                  <c:v>-3.5843249766501183E-2</c:v>
                </c:pt>
                <c:pt idx="29">
                  <c:v>-0.10200108113163385</c:v>
                </c:pt>
                <c:pt idx="30">
                  <c:v>-0.16447378054328771</c:v>
                </c:pt>
                <c:pt idx="31">
                  <c:v>-0.22259529080717327</c:v>
                </c:pt>
                <c:pt idx="32">
                  <c:v>-0.27578600229421452</c:v>
                </c:pt>
                <c:pt idx="33">
                  <c:v>-0.32355016811473603</c:v>
                </c:pt>
                <c:pt idx="34">
                  <c:v>-0.3654746046890795</c:v>
                </c:pt>
                <c:pt idx="35">
                  <c:v>-0.40122855592703621</c:v>
                </c:pt>
                <c:pt idx="36">
                  <c:v>-0.43056434376208913</c:v>
                </c:pt>
                <c:pt idx="37">
                  <c:v>-0.45331830518814692</c:v>
                </c:pt>
                <c:pt idx="38">
                  <c:v>-0.46941150128337938</c:v>
                </c:pt>
                <c:pt idx="39">
                  <c:v>-0.47884974631281174</c:v>
                </c:pt>
                <c:pt idx="40">
                  <c:v>-0.48172261409587913</c:v>
                </c:pt>
                <c:pt idx="41">
                  <c:v>-0.4782012073676839</c:v>
                </c:pt>
                <c:pt idx="42">
                  <c:v>-0.46853460273528297</c:v>
                </c:pt>
                <c:pt idx="43">
                  <c:v>-0.4530449945926856</c:v>
                </c:pt>
                <c:pt idx="44">
                  <c:v>-0.43212164793557617</c:v>
                </c:pt>
                <c:pt idx="45">
                  <c:v>-0.40621382969579301</c:v>
                </c:pt>
                <c:pt idx="46">
                  <c:v>-0.37582292229155534</c:v>
                </c:pt>
                <c:pt idx="47">
                  <c:v>-0.34149393544330137</c:v>
                </c:pt>
                <c:pt idx="48">
                  <c:v>-0.3038066281096285</c:v>
                </c:pt>
                <c:pt idx="49">
                  <c:v>-0.26336643707383023</c:v>
                </c:pt>
                <c:pt idx="50">
                  <c:v>-0.22079538718362757</c:v>
                </c:pt>
                <c:pt idx="51">
                  <c:v>-0.17672313449881522</c:v>
                </c:pt>
                <c:pt idx="52">
                  <c:v>-0.13177827049077009</c:v>
                </c:pt>
                <c:pt idx="53">
                  <c:v>-8.6579994709402155E-2</c:v>
                </c:pt>
                <c:pt idx="54">
                  <c:v>-4.1730245770327475E-2</c:v>
                </c:pt>
                <c:pt idx="55">
                  <c:v>2.1936338375546818E-3</c:v>
                </c:pt>
                <c:pt idx="56">
                  <c:v>4.4645635214533658E-2</c:v>
                </c:pt>
                <c:pt idx="57">
                  <c:v>8.5117168412862113E-2</c:v>
                </c:pt>
                <c:pt idx="58">
                  <c:v>0.12314244960265111</c:v>
                </c:pt>
                <c:pt idx="59">
                  <c:v>0.15830315166575465</c:v>
                </c:pt>
                <c:pt idx="60">
                  <c:v>0.1902322875774603</c:v>
                </c:pt>
                <c:pt idx="61">
                  <c:v>0.21861730405371105</c:v>
                </c:pt>
                <c:pt idx="62">
                  <c:v>0.24320237161732874</c:v>
                </c:pt>
                <c:pt idx="63">
                  <c:v>0.2637898664732764</c:v>
                </c:pt>
                <c:pt idx="64">
                  <c:v>0.28024104925064047</c:v>
                </c:pt>
                <c:pt idx="65">
                  <c:v>0.29247595554944517</c:v>
                </c:pt>
                <c:pt idx="66">
                  <c:v>0.3004725230597855</c:v>
                </c:pt>
                <c:pt idx="67">
                  <c:v>0.30426498952621828</c:v>
                </c:pt>
                <c:pt idx="68">
                  <c:v>0.30394160475785048</c:v>
                </c:pt>
                <c:pt idx="69">
                  <c:v>0.29964170801721368</c:v>
                </c:pt>
                <c:pt idx="70">
                  <c:v>0.2915522292889039</c:v>
                </c:pt>
                <c:pt idx="71">
                  <c:v>0.27990367901158136</c:v>
                </c:pt>
                <c:pt idx="72">
                  <c:v>0.26496569578061507</c:v>
                </c:pt>
                <c:pt idx="73">
                  <c:v>0.24704222526063013</c:v>
                </c:pt>
                <c:pt idx="74">
                  <c:v>0.22646640608812366</c:v>
                </c:pt>
                <c:pt idx="75">
                  <c:v>0.20359523992049519</c:v>
                </c:pt>
                <c:pt idx="76">
                  <c:v>0.17880412304448187</c:v>
                </c:pt>
                <c:pt idx="77">
                  <c:v>0.1524813161522717</c:v>
                </c:pt>
                <c:pt idx="78">
                  <c:v>0.12502242709459954</c:v>
                </c:pt>
                <c:pt idx="79">
                  <c:v>9.6824978699914549E-2</c:v>
                </c:pt>
                <c:pt idx="80">
                  <c:v>6.8283130184526572E-2</c:v>
                </c:pt>
                <c:pt idx="81">
                  <c:v>3.9782616351188411E-2</c:v>
                </c:pt>
                <c:pt idx="82">
                  <c:v>1.1695963766634013E-2</c:v>
                </c:pt>
                <c:pt idx="83">
                  <c:v>-1.5621962491122561E-2</c:v>
                </c:pt>
                <c:pt idx="84">
                  <c:v>-4.1838034027706091E-2</c:v>
                </c:pt>
                <c:pt idx="85">
                  <c:v>-6.6644515295038759E-2</c:v>
                </c:pt>
                <c:pt idx="86">
                  <c:v>-8.9762266576988339E-2</c:v>
                </c:pt>
                <c:pt idx="87">
                  <c:v>-0.11094346670313664</c:v>
                </c:pt>
                <c:pt idx="88">
                  <c:v>-0.12997383556921766</c:v>
                </c:pt>
                <c:pt idx="89">
                  <c:v>-0.14667434374381058</c:v>
                </c:pt>
                <c:pt idx="90">
                  <c:v>-0.16090240357539723</c:v>
                </c:pt>
                <c:pt idx="91">
                  <c:v>-0.17255254319099683</c:v>
                </c:pt>
                <c:pt idx="92">
                  <c:v>-0.1815565715108339</c:v>
                </c:pt>
                <c:pt idx="93">
                  <c:v>-0.18788324881202714</c:v>
                </c:pt>
                <c:pt idx="94">
                  <c:v>-0.19153748338399376</c:v>
                </c:pt>
                <c:pt idx="95">
                  <c:v>-0.19255908036265806</c:v>
                </c:pt>
                <c:pt idx="96">
                  <c:v>-0.19102107385144332</c:v>
                </c:pt>
                <c:pt idx="97">
                  <c:v>-0.18702767788517152</c:v>
                </c:pt>
                <c:pt idx="98">
                  <c:v>-0.18071189562843054</c:v>
                </c:pt>
                <c:pt idx="99">
                  <c:v>-0.17223282939222134</c:v>
                </c:pt>
                <c:pt idx="100">
                  <c:v>-0.16177273658091382</c:v>
                </c:pt>
                <c:pt idx="101">
                  <c:v>-0.14953387853433286</c:v>
                </c:pt>
                <c:pt idx="102">
                  <c:v>-0.13573521040512407</c:v>
                </c:pt>
                <c:pt idx="103">
                  <c:v>-0.12060896071634536</c:v>
                </c:pt>
                <c:pt idx="104">
                  <c:v>-0.10439714909402198</c:v>
                </c:pt>
                <c:pt idx="105">
                  <c:v>-8.7348089887799255E-2</c:v>
                </c:pt>
                <c:pt idx="106">
                  <c:v>-6.9712928010908462E-2</c:v>
                </c:pt>
                <c:pt idx="107">
                  <c:v>-5.1742251386347325E-2</c:v>
                </c:pt>
                <c:pt idx="108">
                  <c:v>-3.3682821923504844E-2</c:v>
                </c:pt>
                <c:pt idx="109">
                  <c:v>-1.5774464017752964E-2</c:v>
                </c:pt>
                <c:pt idx="110">
                  <c:v>1.7528537813273938E-3</c:v>
                </c:pt>
                <c:pt idx="111">
                  <c:v>1.8681711991899268E-2</c:v>
                </c:pt>
                <c:pt idx="112">
                  <c:v>3.4809680372618543E-2</c:v>
                </c:pt>
                <c:pt idx="113">
                  <c:v>4.9951481343669168E-2</c:v>
                </c:pt>
                <c:pt idx="114">
                  <c:v>6.3940857362240755E-2</c:v>
                </c:pt>
                <c:pt idx="115">
                  <c:v>7.6632127475623465E-2</c:v>
                </c:pt>
                <c:pt idx="116">
                  <c:v>8.7901422837657922E-2</c:v>
                </c:pt>
                <c:pt idx="117">
                  <c:v>9.7647595521035566E-2</c:v>
                </c:pt>
                <c:pt idx="118">
                  <c:v>0.10579279942980492</c:v>
                </c:pt>
                <c:pt idx="119">
                  <c:v>0.11228274645716076</c:v>
                </c:pt>
                <c:pt idx="120">
                  <c:v>0.11708664519057624</c:v>
                </c:pt>
                <c:pt idx="121">
                  <c:v>0.12019683339104725</c:v>
                </c:pt>
                <c:pt idx="122">
                  <c:v>0.12162811912180706</c:v>
                </c:pt>
                <c:pt idx="123">
                  <c:v>0.12141684873553509</c:v>
                </c:pt>
                <c:pt idx="124">
                  <c:v>0.11961972291442233</c:v>
                </c:pt>
                <c:pt idx="125">
                  <c:v>0.1163123845667462</c:v>
                </c:pt>
                <c:pt idx="126">
                  <c:v>0.11158780459496148</c:v>
                </c:pt>
                <c:pt idx="127">
                  <c:v>0.10555449334778323</c:v>
                </c:pt>
                <c:pt idx="128">
                  <c:v>9.8334566942338192E-2</c:v>
                </c:pt>
                <c:pt idx="129">
                  <c:v>9.0061698588083022E-2</c:v>
                </c:pt>
                <c:pt idx="130">
                  <c:v>8.0878985563479902E-2</c:v>
                </c:pt>
                <c:pt idx="131">
                  <c:v>7.0936762596573374E-2</c:v>
                </c:pt>
                <c:pt idx="132">
                  <c:v>6.0390392094068178E-2</c:v>
                </c:pt>
                <c:pt idx="133">
                  <c:v>4.9398060967641072E-2</c:v>
                </c:pt>
                <c:pt idx="134">
                  <c:v>3.8118612742953778E-2</c:v>
                </c:pt>
                <c:pt idx="135">
                  <c:v>2.6709442232160457E-2</c:v>
                </c:pt>
                <c:pt idx="136">
                  <c:v>1.532447833427502E-2</c:v>
                </c:pt>
                <c:pt idx="137">
                  <c:v>4.1122785323301405E-3</c:v>
                </c:pt>
                <c:pt idx="138">
                  <c:v>-6.785743582851258E-3</c:v>
                </c:pt>
                <c:pt idx="139">
                  <c:v>-1.7236938877856749E-2</c:v>
                </c:pt>
                <c:pt idx="140">
                  <c:v>-2.7118875059281903E-2</c:v>
                </c:pt>
                <c:pt idx="141">
                  <c:v>-3.6320607342677773E-2</c:v>
                </c:pt>
                <c:pt idx="142">
                  <c:v>-4.4743756704841146E-2</c:v>
                </c:pt>
                <c:pt idx="143">
                  <c:v>-5.2303387892038443E-2</c:v>
                </c:pt>
                <c:pt idx="144">
                  <c:v>-5.8928682240629443E-2</c:v>
                </c:pt>
                <c:pt idx="145">
                  <c:v>-6.4563403220588664E-2</c:v>
                </c:pt>
                <c:pt idx="146">
                  <c:v>-6.9166155400167184E-2</c:v>
                </c:pt>
                <c:pt idx="147">
                  <c:v>-7.2710440216989275E-2</c:v>
                </c:pt>
                <c:pt idx="148">
                  <c:v>-7.5184514495304763E-2</c:v>
                </c:pt>
                <c:pt idx="149">
                  <c:v>-7.6591060041746456E-2</c:v>
                </c:pt>
                <c:pt idx="150">
                  <c:v>-7.6946674856719438E-2</c:v>
                </c:pt>
                <c:pt idx="151">
                  <c:v>-7.6281198492699348E-2</c:v>
                </c:pt>
                <c:pt idx="152">
                  <c:v>-7.4636885855008731E-2</c:v>
                </c:pt>
                <c:pt idx="153">
                  <c:v>-7.2067445259470869E-2</c:v>
                </c:pt>
                <c:pt idx="154">
                  <c:v>-6.8636957822842529E-2</c:v>
                </c:pt>
                <c:pt idx="155">
                  <c:v>-6.4418696258007432E-2</c:v>
                </c:pt>
                <c:pt idx="156">
                  <c:v>-5.9493861872208266E-2</c:v>
                </c:pt>
                <c:pt idx="157">
                  <c:v>-5.3950259022446483E-2</c:v>
                </c:pt>
                <c:pt idx="158">
                  <c:v>-4.7880926470477557E-2</c:v>
                </c:pt>
                <c:pt idx="159">
                  <c:v>-4.1382745006896753E-2</c:v>
                </c:pt>
                <c:pt idx="160">
                  <c:v>-3.4555040389168297E-2</c:v>
                </c:pt>
                <c:pt idx="161">
                  <c:v>-2.7498200074641519E-2</c:v>
                </c:pt>
                <c:pt idx="162">
                  <c:v>-2.0312321441845551E-2</c:v>
                </c:pt>
                <c:pt idx="163">
                  <c:v>-1.3095908199368326E-2</c:v>
                </c:pt>
                <c:pt idx="164">
                  <c:v>-5.9446305012020783E-3</c:v>
                </c:pt>
                <c:pt idx="165">
                  <c:v>1.0498370578105284E-3</c:v>
                </c:pt>
                <c:pt idx="166">
                  <c:v>7.8008868798116783E-3</c:v>
                </c:pt>
                <c:pt idx="167">
                  <c:v>1.4227948153047908E-2</c:v>
                </c:pt>
                <c:pt idx="168">
                  <c:v>2.0257345607592365E-2</c:v>
                </c:pt>
                <c:pt idx="169">
                  <c:v>2.5823039617688545E-2</c:v>
                </c:pt>
                <c:pt idx="170">
                  <c:v>3.0867241837455314E-2</c:v>
                </c:pt>
                <c:pt idx="171">
                  <c:v>3.5340902380360882E-2</c:v>
                </c:pt>
                <c:pt idx="172">
                  <c:v>3.9204066368992353E-2</c:v>
                </c:pt>
                <c:pt idx="173">
                  <c:v>4.2426099466663925E-2</c:v>
                </c:pt>
                <c:pt idx="174">
                  <c:v>4.4985783733902593E-2</c:v>
                </c:pt>
                <c:pt idx="175">
                  <c:v>4.6871286809883519E-2</c:v>
                </c:pt>
                <c:pt idx="176">
                  <c:v>4.8080008982157724E-2</c:v>
                </c:pt>
                <c:pt idx="177">
                  <c:v>4.8618314160097986E-2</c:v>
                </c:pt>
                <c:pt idx="178">
                  <c:v>4.850115209297947E-2</c:v>
                </c:pt>
                <c:pt idx="179">
                  <c:v>4.7751580359288316E-2</c:v>
                </c:pt>
                <c:pt idx="180">
                  <c:v>4.6400195688739085E-2</c:v>
                </c:pt>
                <c:pt idx="181">
                  <c:v>4.4484485053963269E-2</c:v>
                </c:pt>
                <c:pt idx="182">
                  <c:v>4.2048107678652108E-2</c:v>
                </c:pt>
                <c:pt idx="183">
                  <c:v>3.9140119649223509E-2</c:v>
                </c:pt>
                <c:pt idx="184">
                  <c:v>3.5814153186317456E-2</c:v>
                </c:pt>
                <c:pt idx="185">
                  <c:v>3.212756283137469E-2</c:v>
                </c:pt>
                <c:pt idx="186">
                  <c:v>2.8140550835204173E-2</c:v>
                </c:pt>
                <c:pt idx="187">
                  <c:v>2.3915283904871184E-2</c:v>
                </c:pt>
                <c:pt idx="188">
                  <c:v>1.9515013179481802E-2</c:v>
                </c:pt>
                <c:pt idx="189">
                  <c:v>1.5003208873337568E-2</c:v>
                </c:pt>
                <c:pt idx="190">
                  <c:v>1.0442720456976064E-2</c:v>
                </c:pt>
                <c:pt idx="191">
                  <c:v>5.894972554682746E-3</c:v>
                </c:pt>
                <c:pt idx="192">
                  <c:v>1.4192059343372157E-3</c:v>
                </c:pt>
                <c:pt idx="193">
                  <c:v>-2.9282279339201381E-3</c:v>
                </c:pt>
                <c:pt idx="194">
                  <c:v>-7.0945112547492317E-3</c:v>
                </c:pt>
                <c:pt idx="195">
                  <c:v>-1.1030936772110429E-2</c:v>
                </c:pt>
                <c:pt idx="196">
                  <c:v>-1.4693411770280581E-2</c:v>
                </c:pt>
                <c:pt idx="197">
                  <c:v>-1.8042884991997382E-2</c:v>
                </c:pt>
                <c:pt idx="198">
                  <c:v>-2.1045693404078757E-2</c:v>
                </c:pt>
                <c:pt idx="199">
                  <c:v>-2.3673826893121426E-2</c:v>
                </c:pt>
                <c:pt idx="200">
                  <c:v>-2.5905110113456007E-2</c:v>
                </c:pt>
                <c:pt idx="201">
                  <c:v>-2.7723301821905456E-2</c:v>
                </c:pt>
                <c:pt idx="202">
                  <c:v>-2.9118113105347128E-2</c:v>
                </c:pt>
                <c:pt idx="203">
                  <c:v>-3.0085146924910298E-2</c:v>
                </c:pt>
                <c:pt idx="204">
                  <c:v>-3.0625762353261046E-2</c:v>
                </c:pt>
                <c:pt idx="205">
                  <c:v>-3.0746867758470936E-2</c:v>
                </c:pt>
                <c:pt idx="206">
                  <c:v>-3.0460647980420509E-2</c:v>
                </c:pt>
                <c:pt idx="207">
                  <c:v>-2.9784231245927679E-2</c:v>
                </c:pt>
                <c:pt idx="208">
                  <c:v>-2.8739302170659505E-2</c:v>
                </c:pt>
                <c:pt idx="209">
                  <c:v>-2.7351667694718359E-2</c:v>
                </c:pt>
                <c:pt idx="210">
                  <c:v>-2.5650783191425126E-2</c:v>
                </c:pt>
                <c:pt idx="211">
                  <c:v>-2.3669246273596387E-2</c:v>
                </c:pt>
                <c:pt idx="212">
                  <c:v>-2.1442265998324137E-2</c:v>
                </c:pt>
                <c:pt idx="213">
                  <c:v>-1.9007115241160496E-2</c:v>
                </c:pt>
                <c:pt idx="214">
                  <c:v>-1.640257397625507E-2</c:v>
                </c:pt>
                <c:pt idx="215">
                  <c:v>-1.366837106429024E-2</c:v>
                </c:pt>
                <c:pt idx="216">
                  <c:v>-1.0844631920038809E-2</c:v>
                </c:pt>
                <c:pt idx="217">
                  <c:v>-7.9713391122105334E-3</c:v>
                </c:pt>
                <c:pt idx="218">
                  <c:v>-5.0878125470393987E-3</c:v>
                </c:pt>
                <c:pt idx="219">
                  <c:v>-2.2322154117810429E-3</c:v>
                </c:pt>
                <c:pt idx="220">
                  <c:v>5.589084864266663E-4</c:v>
                </c:pt>
                <c:pt idx="221">
                  <c:v>3.2510609477583406E-3</c:v>
                </c:pt>
                <c:pt idx="222">
                  <c:v>5.8121747777632338E-3</c:v>
                </c:pt>
                <c:pt idx="223">
                  <c:v>8.2129546410146231E-3</c:v>
                </c:pt>
                <c:pt idx="224">
                  <c:v>1.0427170361406007E-2</c:v>
                </c:pt>
                <c:pt idx="225">
                  <c:v>1.2431900382760232E-2</c:v>
                </c:pt>
                <c:pt idx="226">
                  <c:v>1.420772383230722E-2</c:v>
                </c:pt>
                <c:pt idx="227">
                  <c:v>1.5738860354959631E-2</c:v>
                </c:pt>
                <c:pt idx="228">
                  <c:v>1.701325759880358E-2</c:v>
                </c:pt>
                <c:pt idx="229">
                  <c:v>1.8022626922875554E-2</c:v>
                </c:pt>
                <c:pt idx="230">
                  <c:v>1.8762428558786057E-2</c:v>
                </c:pt>
                <c:pt idx="231">
                  <c:v>1.9231808080401903E-2</c:v>
                </c:pt>
                <c:pt idx="232">
                  <c:v>1.9433486613676158E-2</c:v>
                </c:pt>
                <c:pt idx="233">
                  <c:v>1.9373607745720754E-2</c:v>
                </c:pt>
                <c:pt idx="234">
                  <c:v>1.9061544563095827E-2</c:v>
                </c:pt>
                <c:pt idx="235">
                  <c:v>1.8509670659716215E-2</c:v>
                </c:pt>
                <c:pt idx="236">
                  <c:v>1.7733099301346218E-2</c:v>
                </c:pt>
                <c:pt idx="237">
                  <c:v>1.6749395213917797E-2</c:v>
                </c:pt>
                <c:pt idx="238">
                  <c:v>1.5578263675370034E-2</c:v>
                </c:pt>
                <c:pt idx="239">
                  <c:v>1.4241221734799988E-2</c:v>
                </c:pt>
                <c:pt idx="240">
                  <c:v>1.2761256458801976E-2</c:v>
                </c:pt>
                <c:pt idx="241">
                  <c:v>1.1162475114176052E-2</c:v>
                </c:pt>
                <c:pt idx="242">
                  <c:v>9.4697521407917894E-3</c:v>
                </c:pt>
                <c:pt idx="243">
                  <c:v>7.7083776511346425E-3</c:v>
                </c:pt>
                <c:pt idx="244">
                  <c:v>5.9037120175286792E-3</c:v>
                </c:pt>
                <c:pt idx="245">
                  <c:v>4.0808508784141309E-3</c:v>
                </c:pt>
                <c:pt idx="246">
                  <c:v>2.2643046161730817E-3</c:v>
                </c:pt>
                <c:pt idx="247">
                  <c:v>4.7769603609502844E-4</c:v>
                </c:pt>
                <c:pt idx="248">
                  <c:v>-1.2565203851420464E-3</c:v>
                </c:pt>
                <c:pt idx="249">
                  <c:v>-2.9173147066542601E-3</c:v>
                </c:pt>
                <c:pt idx="250">
                  <c:v>-4.4853106310233709E-3</c:v>
                </c:pt>
                <c:pt idx="251">
                  <c:v>-5.9429853966831122E-3</c:v>
                </c:pt>
                <c:pt idx="252">
                  <c:v>-7.2748387919644875E-3</c:v>
                </c:pt>
                <c:pt idx="253">
                  <c:v>-8.4675300874223012E-3</c:v>
                </c:pt>
                <c:pt idx="254">
                  <c:v>-9.5099821434358276E-3</c:v>
                </c:pt>
                <c:pt idx="255">
                  <c:v>-1.0393452405076217E-2</c:v>
                </c:pt>
                <c:pt idx="256">
                  <c:v>-1.111157094007635E-2</c:v>
                </c:pt>
                <c:pt idx="257">
                  <c:v>-1.1660346102962489E-2</c:v>
                </c:pt>
                <c:pt idx="258">
                  <c:v>-1.2038138813956791E-2</c:v>
                </c:pt>
                <c:pt idx="259">
                  <c:v>-1.224560682052306E-2</c:v>
                </c:pt>
                <c:pt idx="260">
                  <c:v>-1.2285620658298453E-2</c:v>
                </c:pt>
                <c:pt idx="261">
                  <c:v>-1.2163153343045584E-2</c:v>
                </c:pt>
                <c:pt idx="262">
                  <c:v>-1.1885146103162644E-2</c:v>
                </c:pt>
                <c:pt idx="263">
                  <c:v>-1.1460352700771049E-2</c:v>
                </c:pt>
                <c:pt idx="264">
                  <c:v>-1.0899165086624231E-2</c:v>
                </c:pt>
                <c:pt idx="265">
                  <c:v>-1.0213423288819386E-2</c:v>
                </c:pt>
                <c:pt idx="266">
                  <c:v>-9.4162125469060848E-3</c:v>
                </c:pt>
                <c:pt idx="267">
                  <c:v>-8.5216507714287147E-3</c:v>
                </c:pt>
                <c:pt idx="268">
                  <c:v>-7.5446694347273508E-3</c:v>
                </c:pt>
                <c:pt idx="269">
                  <c:v>-6.5007909830232368E-3</c:v>
                </c:pt>
                <c:pt idx="270">
                  <c:v>-5.4059058039943502E-3</c:v>
                </c:pt>
                <c:pt idx="271">
                  <c:v>-4.2760516902605105E-3</c:v>
                </c:pt>
                <c:pt idx="272">
                  <c:v>-3.1271986099102589E-3</c:v>
                </c:pt>
                <c:pt idx="273">
                  <c:v>-1.9750414332896731E-3</c:v>
                </c:pt>
                <c:pt idx="274">
                  <c:v>-8.3480307391560916E-4</c:v>
                </c:pt>
                <c:pt idx="275">
                  <c:v>2.7894971593466752E-4</c:v>
                </c:pt>
                <c:pt idx="276">
                  <c:v>1.3524758939802216E-3</c:v>
                </c:pt>
                <c:pt idx="277">
                  <c:v>2.3730132780148119E-3</c:v>
                </c:pt>
                <c:pt idx="278">
                  <c:v>3.3289138266366712E-3</c:v>
                </c:pt>
                <c:pt idx="279">
                  <c:v>4.2097598626600558E-3</c:v>
                </c:pt>
                <c:pt idx="280">
                  <c:v>5.0064603402448843E-3</c:v>
                </c:pt>
                <c:pt idx="281">
                  <c:v>5.7113265480900916E-3</c:v>
                </c:pt>
                <c:pt idx="282">
                  <c:v>6.3181269307517659E-3</c:v>
                </c:pt>
                <c:pt idx="283">
                  <c:v>6.8221209945234255E-3</c:v>
                </c:pt>
                <c:pt idx="284">
                  <c:v>7.2200725397926985E-3</c:v>
                </c:pt>
                <c:pt idx="285">
                  <c:v>7.5102427250510985E-3</c:v>
                </c:pt>
                <c:pt idx="286">
                  <c:v>7.6923637157211861E-3</c:v>
                </c:pt>
                <c:pt idx="287">
                  <c:v>7.7675939009348273E-3</c:v>
                </c:pt>
                <c:pt idx="288">
                  <c:v>7.7384558709146607E-3</c:v>
                </c:pt>
                <c:pt idx="289">
                  <c:v>7.6087585346069466E-3</c:v>
                </c:pt>
                <c:pt idx="290">
                  <c:v>7.3835049199705684E-3</c:v>
                </c:pt>
                <c:pt idx="291">
                  <c:v>7.0687873365061805E-3</c:v>
                </c:pt>
                <c:pt idx="292">
                  <c:v>6.6716716902519707E-3</c:v>
                </c:pt>
                <c:pt idx="293">
                  <c:v>6.2000728249964627E-3</c:v>
                </c:pt>
                <c:pt idx="294">
                  <c:v>5.6626228196608756E-3</c:v>
                </c:pt>
                <c:pt idx="295">
                  <c:v>5.0685342008415348E-3</c:v>
                </c:pt>
                <c:pt idx="296">
                  <c:v>4.4274600318902277E-3</c:v>
                </c:pt>
                <c:pt idx="297">
                  <c:v>3.7493528164865815E-3</c:v>
                </c:pt>
                <c:pt idx="298">
                  <c:v>3.044324106582908E-3</c:v>
                </c:pt>
                <c:pt idx="299">
                  <c:v>2.3225066333098228E-3</c:v>
                </c:pt>
                <c:pt idx="300">
                  <c:v>1.5939206866276616E-3</c:v>
                </c:pt>
                <c:pt idx="301">
                  <c:v>8.6834635710771274E-4</c:v>
                </c:pt>
                <c:pt idx="302">
                  <c:v>1.5520312335659227E-4</c:v>
                </c:pt>
                <c:pt idx="303">
                  <c:v>-5.3656187647468782E-4</c:v>
                </c:pt>
                <c:pt idx="304">
                  <c:v>-1.1985757085205672E-3</c:v>
                </c:pt>
                <c:pt idx="305">
                  <c:v>-1.8231306299622827E-3</c:v>
                </c:pt>
                <c:pt idx="306">
                  <c:v>-2.4032633622434454E-3</c:v>
                </c:pt>
                <c:pt idx="307">
                  <c:v>-2.9328219953878424E-3</c:v>
                </c:pt>
                <c:pt idx="308">
                  <c:v>-3.4065200518456906E-3</c:v>
                </c:pt>
                <c:pt idx="309">
                  <c:v>-3.8199774222216765E-3</c:v>
                </c:pt>
                <c:pt idx="310">
                  <c:v>1.5939206866276616E-3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FD-4188-86C9-07ECF36F06E6}"/>
            </c:ext>
          </c:extLst>
        </c:ser>
        <c:ser>
          <c:idx val="2"/>
          <c:order val="1"/>
          <c:tx>
            <c:strRef>
              <c:f>Dyrac!$F$101</c:f>
              <c:strCache>
                <c:ptCount val="1"/>
                <c:pt idx="0">
                  <c:v>Teta rad)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Dyrac!$B$102:$B$412</c:f>
              <c:numCache>
                <c:formatCode>General</c:formatCode>
                <c:ptCount val="31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</c:v>
                </c:pt>
              </c:numCache>
            </c:numRef>
          </c:cat>
          <c:val>
            <c:numRef>
              <c:f>Dyrac!$F$102:$F$412</c:f>
              <c:numCache>
                <c:formatCode>0.00</c:formatCode>
                <c:ptCount val="311"/>
                <c:pt idx="0">
                  <c:v>0</c:v>
                </c:pt>
                <c:pt idx="1">
                  <c:v>1.6269666058010366</c:v>
                </c:pt>
                <c:pt idx="2">
                  <c:v>2.5470120347311034</c:v>
                </c:pt>
                <c:pt idx="3">
                  <c:v>2.8707108229955685</c:v>
                </c:pt>
                <c:pt idx="4">
                  <c:v>2.7478493013998575</c:v>
                </c:pt>
                <c:pt idx="5">
                  <c:v>2.3363665259739039</c:v>
                </c:pt>
                <c:pt idx="6">
                  <c:v>1.7800830758043535</c:v>
                </c:pt>
                <c:pt idx="7">
                  <c:v>1.1952205867382129</c:v>
                </c:pt>
                <c:pt idx="8">
                  <c:v>0.6646183384803821</c:v>
                </c:pt>
                <c:pt idx="9">
                  <c:v>0.23793896840293952</c:v>
                </c:pt>
                <c:pt idx="10">
                  <c:v>-6.4052182005591513E-2</c:v>
                </c:pt>
                <c:pt idx="11">
                  <c:v>-0.24295292330893117</c:v>
                </c:pt>
                <c:pt idx="12">
                  <c:v>-0.31546126700930599</c:v>
                </c:pt>
                <c:pt idx="13">
                  <c:v>-0.30651902620315952</c:v>
                </c:pt>
                <c:pt idx="14">
                  <c:v>-0.24358844904127505</c:v>
                </c:pt>
                <c:pt idx="15">
                  <c:v>-0.15241795691510573</c:v>
                </c:pt>
                <c:pt idx="16">
                  <c:v>-5.4355144832926437E-2</c:v>
                </c:pt>
                <c:pt idx="17">
                  <c:v>3.4945963861066999E-2</c:v>
                </c:pt>
                <c:pt idx="18">
                  <c:v>0.10570188723811222</c:v>
                </c:pt>
                <c:pt idx="19">
                  <c:v>0.15339053647738782</c:v>
                </c:pt>
                <c:pt idx="20">
                  <c:v>0.17767955664075694</c:v>
                </c:pt>
                <c:pt idx="21">
                  <c:v>0.18117129602717386</c:v>
                </c:pt>
                <c:pt idx="22">
                  <c:v>0.16817832250126519</c:v>
                </c:pt>
                <c:pt idx="23">
                  <c:v>0.14367210739014125</c:v>
                </c:pt>
                <c:pt idx="24">
                  <c:v>0.11248092607561004</c:v>
                </c:pt>
                <c:pt idx="25">
                  <c:v>7.87579844885192E-2</c:v>
                </c:pt>
                <c:pt idx="26">
                  <c:v>4.5700493049130958E-2</c:v>
                </c:pt>
                <c:pt idx="27">
                  <c:v>1.5475240041482723E-2</c:v>
                </c:pt>
                <c:pt idx="28">
                  <c:v>-1.0705468835573242E-2</c:v>
                </c:pt>
                <c:pt idx="29">
                  <c:v>-3.2414637790599103E-2</c:v>
                </c:pt>
                <c:pt idx="30">
                  <c:v>-4.9798869998718097E-2</c:v>
                </c:pt>
                <c:pt idx="31">
                  <c:v>-6.3364086891132529E-2</c:v>
                </c:pt>
                <c:pt idx="32">
                  <c:v>-7.3786321984831385E-2</c:v>
                </c:pt>
                <c:pt idx="33">
                  <c:v>-8.1763352166718845E-2</c:v>
                </c:pt>
                <c:pt idx="34">
                  <c:v>-8.7912832268490004E-2</c:v>
                </c:pt>
                <c:pt idx="35">
                  <c:v>-9.2714981845816363E-2</c:v>
                </c:pt>
                <c:pt idx="36">
                  <c:v>-9.6492903463057125E-2</c:v>
                </c:pt>
                <c:pt idx="37">
                  <c:v>-9.9421073935442889E-2</c:v>
                </c:pt>
                <c:pt idx="38">
                  <c:v>-0.10155199325954432</c:v>
                </c:pt>
                <c:pt idx="39">
                  <c:v>-0.10285184498427374</c:v>
                </c:pt>
                <c:pt idx="40">
                  <c:v>-0.10323775866940971</c:v>
                </c:pt>
                <c:pt idx="41">
                  <c:v>-0.10261137980206488</c:v>
                </c:pt>
                <c:pt idx="42">
                  <c:v>-0.10088556254490096</c:v>
                </c:pt>
                <c:pt idx="43">
                  <c:v>-9.8002844677353457E-2</c:v>
                </c:pt>
                <c:pt idx="44">
                  <c:v>-9.3945796324613182E-2</c:v>
                </c:pt>
                <c:pt idx="45">
                  <c:v>-8.8740306068948449E-2</c:v>
                </c:pt>
                <c:pt idx="46">
                  <c:v>-8.24534039367079E-2</c:v>
                </c:pt>
                <c:pt idx="47">
                  <c:v>-7.518739137827421E-2</c:v>
                </c:pt>
                <c:pt idx="48">
                  <c:v>-6.7071947667992668E-2</c:v>
                </c:pt>
                <c:pt idx="49">
                  <c:v>-5.8255608233467843E-2</c:v>
                </c:pt>
                <c:pt idx="50">
                  <c:v>-4.8897651967220707E-2</c:v>
                </c:pt>
                <c:pt idx="51">
                  <c:v>-3.9161062783815988E-2</c:v>
                </c:pt>
                <c:pt idx="52">
                  <c:v>-2.9206895929407041E-2</c:v>
                </c:pt>
                <c:pt idx="53">
                  <c:v>-1.9190111658571554E-2</c:v>
                </c:pt>
                <c:pt idx="54">
                  <c:v>-9.2567499247487098E-3</c:v>
                </c:pt>
                <c:pt idx="55">
                  <c:v>4.577919177406776E-4</c:v>
                </c:pt>
                <c:pt idx="56">
                  <c:v>9.829661481333643E-3</c:v>
                </c:pt>
                <c:pt idx="57">
                  <c:v>1.8746911042397851E-2</c:v>
                </c:pt>
                <c:pt idx="58">
                  <c:v>2.7109552183235314E-2</c:v>
                </c:pt>
                <c:pt idx="59">
                  <c:v>3.4829485435649302E-2</c:v>
                </c:pt>
                <c:pt idx="60">
                  <c:v>4.1830422633124857E-2</c:v>
                </c:pt>
                <c:pt idx="61">
                  <c:v>4.8047862114088617E-2</c:v>
                </c:pt>
                <c:pt idx="62">
                  <c:v>5.3429130090709473E-2</c:v>
                </c:pt>
                <c:pt idx="63">
                  <c:v>5.793346813140135E-2</c:v>
                </c:pt>
                <c:pt idx="64">
                  <c:v>6.1532126974519701E-2</c:v>
                </c:pt>
                <c:pt idx="65">
                  <c:v>6.4208419198703917E-2</c:v>
                </c:pt>
                <c:pt idx="66">
                  <c:v>6.5957685009135444E-2</c:v>
                </c:pt>
                <c:pt idx="67">
                  <c:v>6.6787133573898677E-2</c:v>
                </c:pt>
                <c:pt idx="68">
                  <c:v>6.6715534091293618E-2</c:v>
                </c:pt>
                <c:pt idx="69">
                  <c:v>6.5772743652977111E-2</c:v>
                </c:pt>
                <c:pt idx="70">
                  <c:v>6.3999071154740211E-2</c:v>
                </c:pt>
                <c:pt idx="71">
                  <c:v>6.1444486800497244E-2</c:v>
                </c:pt>
                <c:pt idx="72">
                  <c:v>5.8167694535185735E-2</c:v>
                </c:pt>
                <c:pt idx="73">
                  <c:v>5.4235089895096483E-2</c:v>
                </c:pt>
                <c:pt idx="74">
                  <c:v>4.9719628489331008E-2</c:v>
                </c:pt>
                <c:pt idx="75">
                  <c:v>4.469963104277902E-2</c:v>
                </c:pt>
                <c:pt idx="76">
                  <c:v>3.9257550150539076E-2</c:v>
                </c:pt>
                <c:pt idx="77">
                  <c:v>3.3478722127983605E-2</c:v>
                </c:pt>
                <c:pt idx="78">
                  <c:v>2.7450125039831352E-2</c:v>
                </c:pt>
                <c:pt idx="79">
                  <c:v>2.1259161509167547E-2</c:v>
                </c:pt>
                <c:pt idx="80">
                  <c:v>1.4992482488741595E-2</c:v>
                </c:pt>
                <c:pt idx="81">
                  <c:v>8.7348659651037813E-3</c:v>
                </c:pt>
                <c:pt idx="82">
                  <c:v>2.56816261871396E-3</c:v>
                </c:pt>
                <c:pt idx="83">
                  <c:v>-3.4296812256653731E-3</c:v>
                </c:pt>
                <c:pt idx="84">
                  <c:v>-9.185514499900984E-3</c:v>
                </c:pt>
                <c:pt idx="85">
                  <c:v>-1.4631778614177455E-2</c:v>
                </c:pt>
                <c:pt idx="86">
                  <c:v>-1.9707204715755166E-2</c:v>
                </c:pt>
                <c:pt idx="87">
                  <c:v>-2.4357405924884817E-2</c:v>
                </c:pt>
                <c:pt idx="88">
                  <c:v>-2.853536073034273E-2</c:v>
                </c:pt>
                <c:pt idx="89">
                  <c:v>-3.2201785011100874E-2</c:v>
                </c:pt>
                <c:pt idx="90">
                  <c:v>-3.5325391481468758E-2</c:v>
                </c:pt>
                <c:pt idx="91">
                  <c:v>-3.788303672466968E-2</c:v>
                </c:pt>
                <c:pt idx="92">
                  <c:v>-3.9859757363205559E-2</c:v>
                </c:pt>
                <c:pt idx="93">
                  <c:v>-4.1248698285726443E-2</c:v>
                </c:pt>
                <c:pt idx="94">
                  <c:v>-4.2050937178919265E-2</c:v>
                </c:pt>
                <c:pt idx="95">
                  <c:v>-4.2275210869199477E-2</c:v>
                </c:pt>
                <c:pt idx="96">
                  <c:v>-4.1937550135740173E-2</c:v>
                </c:pt>
                <c:pt idx="97">
                  <c:v>-4.1060830691147653E-2</c:v>
                </c:pt>
                <c:pt idx="98">
                  <c:v>-3.9674248921671297E-2</c:v>
                </c:pt>
                <c:pt idx="99">
                  <c:v>-3.781273172333606E-2</c:v>
                </c:pt>
                <c:pt idx="100">
                  <c:v>-3.5516290356900362E-2</c:v>
                </c:pt>
                <c:pt idx="101">
                  <c:v>-3.2829328670502034E-2</c:v>
                </c:pt>
                <c:pt idx="102">
                  <c:v>-2.9799916305290122E-2</c:v>
                </c:pt>
                <c:pt idx="103">
                  <c:v>-2.6479037610132188E-2</c:v>
                </c:pt>
                <c:pt idx="104">
                  <c:v>-2.2919826952707906E-2</c:v>
                </c:pt>
                <c:pt idx="105">
                  <c:v>-1.9176800933678163E-2</c:v>
                </c:pt>
                <c:pt idx="106">
                  <c:v>-1.5305097697117491E-2</c:v>
                </c:pt>
                <c:pt idx="107">
                  <c:v>-1.135973309394591E-2</c:v>
                </c:pt>
                <c:pt idx="108">
                  <c:v>-7.3948829063915254E-3</c:v>
                </c:pt>
                <c:pt idx="109">
                  <c:v>-3.4631996918995118E-3</c:v>
                </c:pt>
                <c:pt idx="110">
                  <c:v>3.8482793369934296E-4</c:v>
                </c:pt>
                <c:pt idx="111">
                  <c:v>4.1014665691120021E-3</c:v>
                </c:pt>
                <c:pt idx="112">
                  <c:v>7.6422737308218169E-3</c:v>
                </c:pt>
                <c:pt idx="113">
                  <c:v>1.0966572790234554E-2</c:v>
                </c:pt>
                <c:pt idx="114">
                  <c:v>1.4037862914749939E-2</c:v>
                </c:pt>
                <c:pt idx="115">
                  <c:v>1.6824160772723428E-2</c:v>
                </c:pt>
                <c:pt idx="116">
                  <c:v>1.9298271762262169E-2</c:v>
                </c:pt>
                <c:pt idx="117">
                  <c:v>2.1437989520544057E-2</c:v>
                </c:pt>
                <c:pt idx="118">
                  <c:v>2.3226223450994881E-2</c:v>
                </c:pt>
                <c:pt idx="119">
                  <c:v>2.4651054957890394E-2</c:v>
                </c:pt>
                <c:pt idx="120">
                  <c:v>2.57057239901936E-2</c:v>
                </c:pt>
                <c:pt idx="121">
                  <c:v>2.6388548357977142E-2</c:v>
                </c:pt>
                <c:pt idx="122">
                  <c:v>2.6702779085910813E-2</c:v>
                </c:pt>
                <c:pt idx="123">
                  <c:v>2.665639580041779E-2</c:v>
                </c:pt>
                <c:pt idx="124">
                  <c:v>2.6261846802813921E-2</c:v>
                </c:pt>
                <c:pt idx="125">
                  <c:v>2.5535739053901482E-2</c:v>
                </c:pt>
                <c:pt idx="126">
                  <c:v>2.4498483781246059E-2</c:v>
                </c:pt>
                <c:pt idx="127">
                  <c:v>2.3173903815200653E-2</c:v>
                </c:pt>
                <c:pt idx="128">
                  <c:v>2.1588809061452833E-2</c:v>
                </c:pt>
                <c:pt idx="129">
                  <c:v>1.9772546725559326E-2</c:v>
                </c:pt>
                <c:pt idx="130">
                  <c:v>1.7756533018970382E-2</c:v>
                </c:pt>
                <c:pt idx="131">
                  <c:v>1.5573773098023149E-2</c:v>
                </c:pt>
                <c:pt idx="132">
                  <c:v>1.3258375920047262E-2</c:v>
                </c:pt>
                <c:pt idx="133">
                  <c:v>1.0845070547901519E-2</c:v>
                </c:pt>
                <c:pt idx="134">
                  <c:v>8.3687302007741243E-3</c:v>
                </c:pt>
                <c:pt idx="135">
                  <c:v>5.8639100406419351E-3</c:v>
                </c:pt>
                <c:pt idx="136">
                  <c:v>3.364404306913002E-3</c:v>
                </c:pt>
                <c:pt idx="137">
                  <c:v>9.0282797366231802E-4</c:v>
                </c:pt>
                <c:pt idx="138">
                  <c:v>-1.4897723877305203E-3</c:v>
                </c:pt>
                <c:pt idx="139">
                  <c:v>-3.7842743946154668E-3</c:v>
                </c:pt>
                <c:pt idx="140">
                  <c:v>-5.9537987154857155E-3</c:v>
                </c:pt>
                <c:pt idx="141">
                  <c:v>-7.9739880381411339E-3</c:v>
                </c:pt>
                <c:pt idx="142">
                  <c:v>-9.8232437938435904E-3</c:v>
                </c:pt>
                <c:pt idx="143">
                  <c:v>-1.1482918919019E-2</c:v>
                </c:pt>
                <c:pt idx="144">
                  <c:v>-1.2937465569190716E-2</c:v>
                </c:pt>
                <c:pt idx="145">
                  <c:v>-1.4174537326408977E-2</c:v>
                </c:pt>
                <c:pt idx="146">
                  <c:v>-1.5185046053469292E-2</c:v>
                </c:pt>
                <c:pt idx="147">
                  <c:v>-1.5963174138136912E-2</c:v>
                </c:pt>
                <c:pt idx="148">
                  <c:v>-1.6506343431402951E-2</c:v>
                </c:pt>
                <c:pt idx="149">
                  <c:v>-1.6815142709085854E-2</c:v>
                </c:pt>
                <c:pt idx="150">
                  <c:v>-1.6893215970139423E-2</c:v>
                </c:pt>
                <c:pt idx="151">
                  <c:v>-1.6747114322834499E-2</c:v>
                </c:pt>
                <c:pt idx="152">
                  <c:v>-1.6386114597323719E-2</c:v>
                </c:pt>
                <c:pt idx="153">
                  <c:v>-1.5822008156550819E-2</c:v>
                </c:pt>
                <c:pt idx="154">
                  <c:v>-1.5068863654423283E-2</c:v>
                </c:pt>
                <c:pt idx="155">
                  <c:v>-1.4142767708851978E-2</c:v>
                </c:pt>
                <c:pt idx="156">
                  <c:v>-1.3061547616716261E-2</c:v>
                </c:pt>
                <c:pt idx="157">
                  <c:v>-1.1844480337893239E-2</c:v>
                </c:pt>
                <c:pt idx="158">
                  <c:v>-1.0511992016829612E-2</c:v>
                </c:pt>
                <c:pt idx="159">
                  <c:v>-9.0853522941226235E-3</c:v>
                </c:pt>
                <c:pt idx="160">
                  <c:v>-7.5863675893029564E-3</c:v>
                </c:pt>
                <c:pt idx="161">
                  <c:v>-6.0370774122309916E-3</c:v>
                </c:pt>
                <c:pt idx="162">
                  <c:v>-4.4594575875709173E-3</c:v>
                </c:pt>
                <c:pt idx="163">
                  <c:v>-2.8751340585829151E-3</c:v>
                </c:pt>
                <c:pt idx="164">
                  <c:v>-1.3051106773180083E-3</c:v>
                </c:pt>
                <c:pt idx="165">
                  <c:v>2.3048590704177838E-4</c:v>
                </c:pt>
                <c:pt idx="166">
                  <c:v>1.7126414764214635E-3</c:v>
                </c:pt>
                <c:pt idx="167">
                  <c:v>3.123667155678534E-3</c:v>
                </c:pt>
                <c:pt idx="168">
                  <c:v>4.4473879476611767E-3</c:v>
                </c:pt>
                <c:pt idx="169">
                  <c:v>5.6693052185748122E-3</c:v>
                </c:pt>
                <c:pt idx="170">
                  <c:v>6.7767318573880419E-3</c:v>
                </c:pt>
                <c:pt idx="171">
                  <c:v>7.7588992333852093E-3</c:v>
                </c:pt>
                <c:pt idx="172">
                  <c:v>8.6070354746915229E-3</c:v>
                </c:pt>
                <c:pt idx="173">
                  <c:v>9.3144149824872964E-3</c:v>
                </c:pt>
                <c:pt idx="174">
                  <c:v>9.8763794757679105E-3</c:v>
                </c:pt>
                <c:pt idx="175">
                  <c:v>1.0290331225298753E-2</c:v>
                </c:pt>
                <c:pt idx="176">
                  <c:v>1.0555699478621649E-2</c:v>
                </c:pt>
                <c:pt idx="177">
                  <c:v>1.0673881396766172E-2</c:v>
                </c:pt>
                <c:pt idx="178">
                  <c:v>1.0648159114323317E-2</c:v>
                </c:pt>
                <c:pt idx="179">
                  <c:v>1.0483594794847832E-2</c:v>
                </c:pt>
                <c:pt idx="180">
                  <c:v>1.018690578075928E-2</c:v>
                </c:pt>
                <c:pt idx="181">
                  <c:v>9.7663221291190549E-3</c:v>
                </c:pt>
                <c:pt idx="182">
                  <c:v>9.2314289804978165E-3</c:v>
                </c:pt>
                <c:pt idx="183">
                  <c:v>8.5929963267647423E-3</c:v>
                </c:pt>
                <c:pt idx="184">
                  <c:v>7.8627988246934236E-3</c:v>
                </c:pt>
                <c:pt idx="185">
                  <c:v>7.0534283459576337E-3</c:v>
                </c:pt>
                <c:pt idx="186">
                  <c:v>6.1781019610390011E-3</c:v>
                </c:pt>
                <c:pt idx="187">
                  <c:v>5.2504680259018955E-3</c:v>
                </c:pt>
                <c:pt idx="188">
                  <c:v>4.2844129775546002E-3</c:v>
                </c:pt>
                <c:pt idx="189">
                  <c:v>3.2938713497503032E-3</c:v>
                </c:pt>
                <c:pt idx="190">
                  <c:v>2.2926413953894189E-3</c:v>
                </c:pt>
                <c:pt idx="191">
                  <c:v>1.2942085502752024E-3</c:v>
                </c:pt>
                <c:pt idx="192">
                  <c:v>3.115787966414599E-4</c:v>
                </c:pt>
                <c:pt idx="193">
                  <c:v>-6.4287621258213561E-4</c:v>
                </c:pt>
                <c:pt idx="194">
                  <c:v>-1.5575606231822137E-3</c:v>
                </c:pt>
                <c:pt idx="195">
                  <c:v>-2.4217810270653183E-3</c:v>
                </c:pt>
                <c:pt idx="196">
                  <c:v>-3.2258571128874454E-3</c:v>
                </c:pt>
                <c:pt idx="197">
                  <c:v>-3.9612153935663476E-3</c:v>
                </c:pt>
                <c:pt idx="198">
                  <c:v>-4.6204653367512543E-3</c:v>
                </c:pt>
                <c:pt idx="199">
                  <c:v>-5.1974574772963422E-3</c:v>
                </c:pt>
                <c:pt idx="200">
                  <c:v>-5.6873233409713633E-3</c:v>
                </c:pt>
                <c:pt idx="201">
                  <c:v>-6.08649725285726E-3</c:v>
                </c:pt>
                <c:pt idx="202">
                  <c:v>-6.3927203391064003E-3</c:v>
                </c:pt>
                <c:pt idx="203">
                  <c:v>-6.605027254206218E-3</c:v>
                </c:pt>
                <c:pt idx="204">
                  <c:v>-6.723716375027616E-3</c:v>
                </c:pt>
                <c:pt idx="205">
                  <c:v>-6.7503043954896353E-3</c:v>
                </c:pt>
                <c:pt idx="206">
                  <c:v>-6.6874664296510565E-3</c:v>
                </c:pt>
                <c:pt idx="207">
                  <c:v>-6.5389628847730046E-3</c:v>
                </c:pt>
                <c:pt idx="208">
                  <c:v>-6.3095544980336987E-3</c:v>
                </c:pt>
                <c:pt idx="209">
                  <c:v>-6.0049070400923108E-3</c:v>
                </c:pt>
                <c:pt idx="210">
                  <c:v>-5.6314872748989275E-3</c:v>
                </c:pt>
                <c:pt idx="211">
                  <c:v>-5.1964518276684055E-3</c:v>
                </c:pt>
                <c:pt idx="212">
                  <c:v>-4.7075306517318028E-3</c:v>
                </c:pt>
                <c:pt idx="213">
                  <c:v>-4.1729068003239535E-3</c:v>
                </c:pt>
                <c:pt idx="214">
                  <c:v>-3.6010942018233644E-3</c:v>
                </c:pt>
                <c:pt idx="215">
                  <c:v>-3.0008151073874167E-3</c:v>
                </c:pt>
                <c:pt idx="216">
                  <c:v>-2.3808788294260529E-3</c:v>
                </c:pt>
                <c:pt idx="217">
                  <c:v>-1.7500633192878365E-3</c:v>
                </c:pt>
                <c:pt idx="218">
                  <c:v>-1.1170010444477142E-3</c:v>
                </c:pt>
                <c:pt idx="219">
                  <c:v>-4.9007052114029249E-4</c:v>
                </c:pt>
                <c:pt idx="220">
                  <c:v>1.2270526032892923E-4</c:v>
                </c:pt>
                <c:pt idx="221">
                  <c:v>7.1375241140170438E-4</c:v>
                </c:pt>
                <c:pt idx="222">
                  <c:v>1.2760307572754381E-3</c:v>
                </c:pt>
                <c:pt idx="223">
                  <c:v>1.8031086694326576E-3</c:v>
                </c:pt>
                <c:pt idx="224">
                  <c:v>2.2892274580953646E-3</c:v>
                </c:pt>
                <c:pt idx="225">
                  <c:v>2.7293548226523363E-3</c:v>
                </c:pt>
                <c:pt idx="226">
                  <c:v>3.1192270181311125E-3</c:v>
                </c:pt>
                <c:pt idx="227">
                  <c:v>3.4553795550381549E-3</c:v>
                </c:pt>
                <c:pt idx="228">
                  <c:v>3.7351664063134254E-3</c:v>
                </c:pt>
                <c:pt idx="229">
                  <c:v>3.9567678467748958E-3</c:v>
                </c:pt>
                <c:pt idx="230">
                  <c:v>4.1191871954352572E-3</c:v>
                </c:pt>
                <c:pt idx="231">
                  <c:v>4.2222368677728031E-3</c:v>
                </c:pt>
                <c:pt idx="232">
                  <c:v>4.2665142719081253E-3</c:v>
                </c:pt>
                <c:pt idx="233">
                  <c:v>4.2533681983395431E-3</c:v>
                </c:pt>
                <c:pt idx="234">
                  <c:v>4.1848564562690623E-3</c:v>
                </c:pt>
                <c:pt idx="235">
                  <c:v>4.0636955996574782E-3</c:v>
                </c:pt>
                <c:pt idx="236">
                  <c:v>3.8932036622349366E-3</c:v>
                </c:pt>
                <c:pt idx="237">
                  <c:v>3.6772368822236695E-3</c:v>
                </c:pt>
                <c:pt idx="238">
                  <c:v>3.4201214441746158E-3</c:v>
                </c:pt>
                <c:pt idx="239">
                  <c:v>3.1265812969543368E-3</c:v>
                </c:pt>
                <c:pt idx="240">
                  <c:v>2.8016631236230344E-3</c:v>
                </c:pt>
                <c:pt idx="241">
                  <c:v>2.4506595409871431E-3</c:v>
                </c:pt>
                <c:pt idx="242">
                  <c:v>2.0790315944482925E-3</c:v>
                </c:pt>
                <c:pt idx="243">
                  <c:v>1.6923315880269774E-3</c:v>
                </c:pt>
                <c:pt idx="244">
                  <c:v>1.2961272509018314E-3</c:v>
                </c:pt>
                <c:pt idx="245">
                  <c:v>8.9592819139463337E-4</c:v>
                </c:pt>
                <c:pt idx="246">
                  <c:v>4.9711552810349899E-4</c:v>
                </c:pt>
                <c:pt idx="247">
                  <c:v>1.0487551699544659E-4</c:v>
                </c:pt>
                <c:pt idx="248">
                  <c:v>-2.7586208603346045E-4</c:v>
                </c:pt>
                <c:pt idx="249">
                  <c:v>-6.4048027402496854E-4</c:v>
                </c:pt>
                <c:pt idx="250">
                  <c:v>-9.8472508827804448E-4</c:v>
                </c:pt>
                <c:pt idx="251">
                  <c:v>-1.3047495036143492E-3</c:v>
                </c:pt>
                <c:pt idx="252">
                  <c:v>-1.5971505344750886E-3</c:v>
                </c:pt>
                <c:pt idx="253">
                  <c:v>-1.8589992976543251E-3</c:v>
                </c:pt>
                <c:pt idx="254">
                  <c:v>-2.0878638685456691E-3</c:v>
                </c:pt>
                <c:pt idx="255">
                  <c:v>-2.2818248676719135E-3</c:v>
                </c:pt>
                <c:pt idx="256">
                  <c:v>-2.4394838117104811E-3</c:v>
                </c:pt>
                <c:pt idx="257">
                  <c:v>-2.5599643570221346E-3</c:v>
                </c:pt>
                <c:pt idx="258">
                  <c:v>-2.6429066527265872E-3</c:v>
                </c:pt>
                <c:pt idx="259">
                  <c:v>-2.6884551036338161E-3</c:v>
                </c:pt>
                <c:pt idx="260">
                  <c:v>-2.6972399199324203E-3</c:v>
                </c:pt>
                <c:pt idx="261">
                  <c:v>-2.6703528996691126E-3</c:v>
                </c:pt>
                <c:pt idx="262">
                  <c:v>-2.6093179510655188E-3</c:v>
                </c:pt>
                <c:pt idx="263">
                  <c:v>-2.5160569140758567E-3</c:v>
                </c:pt>
                <c:pt idx="264">
                  <c:v>-2.3928512838885035E-3</c:v>
                </c:pt>
                <c:pt idx="265">
                  <c:v>-2.2423004730463894E-3</c:v>
                </c:pt>
                <c:pt idx="266">
                  <c:v>-2.0672772733649741E-3</c:v>
                </c:pt>
                <c:pt idx="267">
                  <c:v>-1.8708811938528325E-3</c:v>
                </c:pt>
                <c:pt idx="268">
                  <c:v>-1.6563903565014525E-3</c:v>
                </c:pt>
                <c:pt idx="269">
                  <c:v>-1.4272126283423328E-3</c:v>
                </c:pt>
                <c:pt idx="270">
                  <c:v>-1.1868366559144099E-3</c:v>
                </c:pt>
                <c:pt idx="271">
                  <c:v>-9.3878344769457792E-4</c:v>
                </c:pt>
                <c:pt idx="272">
                  <c:v>-6.8655912165981969E-4</c:v>
                </c:pt>
                <c:pt idx="273">
                  <c:v>-4.3360939960254778E-4</c:v>
                </c:pt>
                <c:pt idx="274">
                  <c:v>-1.8327638780923661E-4</c:v>
                </c:pt>
                <c:pt idx="275">
                  <c:v>6.1241863996881681E-5</c:v>
                </c:pt>
                <c:pt idx="276">
                  <c:v>2.9692858614560049E-4</c:v>
                </c:pt>
                <c:pt idx="277">
                  <c:v>5.2098191227057766E-4</c:v>
                </c:pt>
                <c:pt idx="278">
                  <c:v>7.3084457944373705E-4</c:v>
                </c:pt>
                <c:pt idx="279">
                  <c:v>9.2422944438108232E-4</c:v>
                </c:pt>
                <c:pt idx="280">
                  <c:v>1.0991406183574277E-3</c:v>
                </c:pt>
                <c:pt idx="281">
                  <c:v>1.2538900874228993E-3</c:v>
                </c:pt>
                <c:pt idx="282">
                  <c:v>1.3871097481194731E-3</c:v>
                </c:pt>
                <c:pt idx="283">
                  <c:v>1.4977588513290588E-3</c:v>
                </c:pt>
                <c:pt idx="284">
                  <c:v>1.5851269073640676E-3</c:v>
                </c:pt>
                <c:pt idx="285">
                  <c:v>1.6488321632091994E-3</c:v>
                </c:pt>
                <c:pt idx="286">
                  <c:v>1.6888158172675069E-3</c:v>
                </c:pt>
                <c:pt idx="287">
                  <c:v>1.7053321874522791E-3</c:v>
                </c:pt>
                <c:pt idx="288">
                  <c:v>1.6989350944649176E-3</c:v>
                </c:pt>
                <c:pt idx="289">
                  <c:v>1.6704607631529078E-3</c:v>
                </c:pt>
                <c:pt idx="290">
                  <c:v>1.6210075805743027E-3</c:v>
                </c:pt>
                <c:pt idx="291">
                  <c:v>1.5519130795120847E-3</c:v>
                </c:pt>
                <c:pt idx="292">
                  <c:v>1.4647285404726898E-3</c:v>
                </c:pt>
                <c:pt idx="293">
                  <c:v>1.3611916235402282E-3</c:v>
                </c:pt>
                <c:pt idx="294">
                  <c:v>1.2431974537967672E-3</c:v>
                </c:pt>
                <c:pt idx="295">
                  <c:v>1.1127685903941937E-3</c:v>
                </c:pt>
                <c:pt idx="296">
                  <c:v>9.7202430988729024E-4</c:v>
                </c:pt>
                <c:pt idx="297">
                  <c:v>8.2314962929510541E-4</c:v>
                </c:pt>
                <c:pt idx="298">
                  <c:v>6.6836448380339899E-4</c:v>
                </c:pt>
                <c:pt idx="299">
                  <c:v>5.0989345836913614E-4</c:v>
                </c:pt>
                <c:pt idx="300">
                  <c:v>3.4993645211357641E-4</c:v>
                </c:pt>
                <c:pt idx="301">
                  <c:v>1.9064062971346863E-4</c:v>
                </c:pt>
                <c:pt idx="302">
                  <c:v>3.4073985487484116E-5</c:v>
                </c:pt>
                <c:pt idx="303">
                  <c:v>-1.1779918597468864E-4</c:v>
                </c:pt>
                <c:pt idx="304">
                  <c:v>-2.631406534515859E-4</c:v>
                </c:pt>
                <c:pt idx="305">
                  <c:v>-4.0025822472910936E-4</c:v>
                </c:pt>
                <c:pt idx="306">
                  <c:v>-5.276231505956171E-4</c:v>
                </c:pt>
                <c:pt idx="307">
                  <c:v>-6.4388481331406709E-4</c:v>
                </c:pt>
                <c:pt idx="308">
                  <c:v>-7.4788259603980091E-4</c:v>
                </c:pt>
                <c:pt idx="309">
                  <c:v>-8.3865487003274115E-4</c:v>
                </c:pt>
                <c:pt idx="310">
                  <c:v>3.4993645211357641E-4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FD-4188-86C9-07ECF36F0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1703408"/>
        <c:axId val="1201694408"/>
      </c:lineChart>
      <c:catAx>
        <c:axId val="120170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01694408"/>
        <c:crosses val="autoZero"/>
        <c:auto val="1"/>
        <c:lblAlgn val="ctr"/>
        <c:lblOffset val="100"/>
        <c:tickLblSkip val="20"/>
        <c:tickMarkSkip val="1"/>
        <c:noMultiLvlLbl val="0"/>
      </c:catAx>
      <c:valAx>
        <c:axId val="1201694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01703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74840</xdr:colOff>
      <xdr:row>6</xdr:row>
      <xdr:rowOff>134711</xdr:rowOff>
    </xdr:from>
    <xdr:to>
      <xdr:col>24</xdr:col>
      <xdr:colOff>286507</xdr:colOff>
      <xdr:row>23</xdr:row>
      <xdr:rowOff>99299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44B18AE-EE51-4FA6-A88E-CDF191ECA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43440" y="1277711"/>
          <a:ext cx="6363696" cy="3203088"/>
        </a:xfrm>
        <a:prstGeom prst="rect">
          <a:avLst/>
        </a:prstGeom>
      </xdr:spPr>
    </xdr:pic>
    <xdr:clientData/>
  </xdr:twoCellAnchor>
  <xdr:twoCellAnchor editAs="oneCell">
    <xdr:from>
      <xdr:col>14</xdr:col>
      <xdr:colOff>669030</xdr:colOff>
      <xdr:row>76</xdr:row>
      <xdr:rowOff>100052</xdr:rowOff>
    </xdr:from>
    <xdr:to>
      <xdr:col>24</xdr:col>
      <xdr:colOff>677909</xdr:colOff>
      <xdr:row>99</xdr:row>
      <xdr:rowOff>81644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C12CD8-BBF5-785F-FA4F-5B94B7EAD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03387" y="14578052"/>
          <a:ext cx="7684908" cy="4363092"/>
        </a:xfrm>
        <a:prstGeom prst="rect">
          <a:avLst/>
        </a:prstGeom>
      </xdr:spPr>
    </xdr:pic>
    <xdr:clientData/>
  </xdr:twoCellAnchor>
  <xdr:twoCellAnchor>
    <xdr:from>
      <xdr:col>8</xdr:col>
      <xdr:colOff>617724</xdr:colOff>
      <xdr:row>111</xdr:row>
      <xdr:rowOff>34737</xdr:rowOff>
    </xdr:from>
    <xdr:to>
      <xdr:col>25</xdr:col>
      <xdr:colOff>622526</xdr:colOff>
      <xdr:row>142</xdr:row>
      <xdr:rowOff>176893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A326E6D9-8FF3-3D50-A730-09A398F2C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673754</xdr:colOff>
      <xdr:row>10</xdr:row>
      <xdr:rowOff>131671</xdr:rowOff>
    </xdr:from>
    <xdr:to>
      <xdr:col>35</xdr:col>
      <xdr:colOff>175692</xdr:colOff>
      <xdr:row>42</xdr:row>
      <xdr:rowOff>83327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695FCB90-CB1E-4E9B-96C9-A0A414F74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esearchgate.net/profile/Jacques-Bersier/publication/329360020_Vibrations_mecaniques/links/5c0415cf299bf1a3c15daacc/Vibrations-mecaniqu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7B265-EB83-40E6-AD03-C71CE4EAF4CC}">
  <dimension ref="A1:U418"/>
  <sheetViews>
    <sheetView tabSelected="1" zoomScale="85" zoomScaleNormal="85" workbookViewId="0">
      <pane ySplit="8" topLeftCell="A90" activePane="bottomLeft" state="frozen"/>
      <selection pane="bottomLeft" activeCell="M101" sqref="M101"/>
    </sheetView>
  </sheetViews>
  <sheetFormatPr baseColWidth="10" defaultRowHeight="15" x14ac:dyDescent="0.25"/>
  <cols>
    <col min="3" max="3" width="17" bestFit="1" customWidth="1"/>
    <col min="4" max="4" width="15.7109375" customWidth="1"/>
    <col min="5" max="5" width="18.7109375" bestFit="1" customWidth="1"/>
    <col min="6" max="6" width="20.140625" customWidth="1"/>
    <col min="8" max="8" width="12.5703125" bestFit="1" customWidth="1"/>
    <col min="9" max="10" width="12.85546875" bestFit="1" customWidth="1"/>
    <col min="11" max="11" width="21.42578125" customWidth="1"/>
    <col min="12" max="12" width="23.7109375" customWidth="1"/>
    <col min="13" max="13" width="23.85546875" customWidth="1"/>
    <col min="18" max="18" width="12.28515625" bestFit="1" customWidth="1"/>
  </cols>
  <sheetData>
    <row r="1" spans="1:18" x14ac:dyDescent="0.25">
      <c r="A1" t="s">
        <v>90</v>
      </c>
      <c r="B1">
        <v>2</v>
      </c>
      <c r="C1" t="s">
        <v>98</v>
      </c>
    </row>
    <row r="2" spans="1:18" x14ac:dyDescent="0.25">
      <c r="A2" t="s">
        <v>91</v>
      </c>
      <c r="B2">
        <v>1</v>
      </c>
      <c r="C2" t="s">
        <v>98</v>
      </c>
      <c r="L2">
        <f>1/40</f>
        <v>2.5000000000000001E-2</v>
      </c>
      <c r="R2" s="69">
        <f>I7*F8</f>
        <v>22500000000</v>
      </c>
    </row>
    <row r="3" spans="1:18" x14ac:dyDescent="0.25">
      <c r="A3" t="s">
        <v>92</v>
      </c>
      <c r="B3">
        <v>2500</v>
      </c>
      <c r="C3" t="s">
        <v>101</v>
      </c>
      <c r="D3" s="74" t="s">
        <v>0</v>
      </c>
      <c r="E3" s="4">
        <f>B5+B6</f>
        <v>300000</v>
      </c>
      <c r="F3" s="5">
        <f>B6*l_2-B5*l_1</f>
        <v>-150000</v>
      </c>
      <c r="G3" s="3"/>
      <c r="H3" s="75" t="s">
        <v>1</v>
      </c>
      <c r="I3" s="4">
        <f>B7</f>
        <v>2000</v>
      </c>
      <c r="J3" s="2">
        <v>0</v>
      </c>
      <c r="L3" s="74" t="s">
        <v>2</v>
      </c>
      <c r="M3" s="4">
        <f>B3+B4</f>
        <v>5000</v>
      </c>
      <c r="N3" s="5">
        <f>B4*l_2-l_1*B3</f>
        <v>-2500</v>
      </c>
      <c r="P3" t="s">
        <v>3</v>
      </c>
      <c r="R3">
        <f>R2/1000000000</f>
        <v>22.5</v>
      </c>
    </row>
    <row r="4" spans="1:18" x14ac:dyDescent="0.25">
      <c r="A4" t="s">
        <v>93</v>
      </c>
      <c r="B4">
        <f>B3</f>
        <v>2500</v>
      </c>
      <c r="C4" t="str">
        <f>C3</f>
        <v>kNs/m</v>
      </c>
      <c r="D4" s="74"/>
      <c r="E4" s="1">
        <f>B6*l_2-B5*l_1</f>
        <v>-150000</v>
      </c>
      <c r="F4" s="5">
        <f>B6*l_2^2+B5*l_1^2</f>
        <v>750000</v>
      </c>
      <c r="G4" s="3"/>
      <c r="H4" s="75"/>
      <c r="I4" s="1">
        <v>0</v>
      </c>
      <c r="J4" s="5">
        <f>B8</f>
        <v>500</v>
      </c>
      <c r="L4" s="74"/>
      <c r="M4" s="1">
        <f>B4*l_2-l_1*B3</f>
        <v>-2500</v>
      </c>
      <c r="N4" s="5">
        <f>B4*l_2^2+B3*l_1^2</f>
        <v>12500</v>
      </c>
    </row>
    <row r="5" spans="1:18" x14ac:dyDescent="0.25">
      <c r="A5" t="s">
        <v>94</v>
      </c>
      <c r="B5">
        <v>150000</v>
      </c>
      <c r="C5" t="s">
        <v>102</v>
      </c>
      <c r="E5" s="3"/>
      <c r="F5" s="3"/>
      <c r="G5" s="3"/>
      <c r="H5" s="3"/>
      <c r="I5" s="3"/>
      <c r="J5" s="3"/>
    </row>
    <row r="6" spans="1:18" x14ac:dyDescent="0.25">
      <c r="A6" t="s">
        <v>95</v>
      </c>
      <c r="B6">
        <f>B5</f>
        <v>150000</v>
      </c>
      <c r="C6" t="str">
        <f>C5</f>
        <v>kN/m</v>
      </c>
      <c r="D6" t="s">
        <v>4</v>
      </c>
    </row>
    <row r="7" spans="1:18" x14ac:dyDescent="0.25">
      <c r="A7" t="s">
        <v>96</v>
      </c>
      <c r="B7">
        <v>2000</v>
      </c>
      <c r="C7" t="s">
        <v>99</v>
      </c>
      <c r="D7" t="s">
        <v>5</v>
      </c>
      <c r="F7" s="6">
        <f>E3</f>
        <v>300000</v>
      </c>
      <c r="G7" s="7" t="s">
        <v>6</v>
      </c>
      <c r="H7" s="8">
        <f>-I3</f>
        <v>-2000</v>
      </c>
      <c r="I7" s="76">
        <f>F3</f>
        <v>-150000</v>
      </c>
      <c r="J7" s="77"/>
      <c r="K7" s="78"/>
    </row>
    <row r="8" spans="1:18" x14ac:dyDescent="0.25">
      <c r="A8" t="s">
        <v>97</v>
      </c>
      <c r="B8">
        <v>500</v>
      </c>
      <c r="C8" t="s">
        <v>100</v>
      </c>
      <c r="F8" s="79">
        <f>E4</f>
        <v>-150000</v>
      </c>
      <c r="G8" s="80"/>
      <c r="H8" s="81"/>
      <c r="I8" s="9">
        <f>E4</f>
        <v>-150000</v>
      </c>
      <c r="J8" s="10" t="s">
        <v>7</v>
      </c>
      <c r="K8" s="11">
        <f>-J4</f>
        <v>-500</v>
      </c>
    </row>
    <row r="9" spans="1:18" x14ac:dyDescent="0.25">
      <c r="K9" t="s">
        <v>8</v>
      </c>
      <c r="L9" t="s">
        <v>9</v>
      </c>
      <c r="M9" t="s">
        <v>10</v>
      </c>
    </row>
    <row r="10" spans="1:18" x14ac:dyDescent="0.25">
      <c r="D10" t="s">
        <v>11</v>
      </c>
      <c r="F10" s="12" t="s">
        <v>12</v>
      </c>
      <c r="K10" s="13">
        <f>I3</f>
        <v>2000</v>
      </c>
      <c r="L10" s="13">
        <f>-I3*F4</f>
        <v>-1500000000</v>
      </c>
      <c r="M10" s="13">
        <f>E3*F4</f>
        <v>225000000000</v>
      </c>
    </row>
    <row r="11" spans="1:18" x14ac:dyDescent="0.25">
      <c r="F11" t="s">
        <v>13</v>
      </c>
      <c r="K11" s="13">
        <f>J4</f>
        <v>500</v>
      </c>
      <c r="L11" s="13">
        <f>-J4*E3</f>
        <v>-150000000</v>
      </c>
      <c r="M11" s="13">
        <f>F3*E4</f>
        <v>22500000000</v>
      </c>
    </row>
    <row r="12" spans="1:18" x14ac:dyDescent="0.25">
      <c r="F12" t="s">
        <v>14</v>
      </c>
      <c r="K12" s="14">
        <f>K10*K11</f>
        <v>1000000</v>
      </c>
      <c r="L12" s="14">
        <f>SUM(L10:L11)</f>
        <v>-1650000000</v>
      </c>
      <c r="M12" s="14">
        <f>M10-M11</f>
        <v>202500000000</v>
      </c>
    </row>
    <row r="13" spans="1:18" x14ac:dyDescent="0.25">
      <c r="D13" t="s">
        <v>15</v>
      </c>
      <c r="F13" t="s">
        <v>16</v>
      </c>
      <c r="K13" s="3">
        <f>K12/1000000</f>
        <v>1</v>
      </c>
      <c r="L13" s="3">
        <f t="shared" ref="L13:M13" si="0">L12/1000000</f>
        <v>-1650</v>
      </c>
      <c r="M13" s="3">
        <f t="shared" si="0"/>
        <v>202500</v>
      </c>
    </row>
    <row r="14" spans="1:18" x14ac:dyDescent="0.25">
      <c r="D14" t="s">
        <v>17</v>
      </c>
      <c r="F14" s="68">
        <f>L12^2-4*K12*M12</f>
        <v>1.9125E+18</v>
      </c>
      <c r="G14" t="s">
        <v>18</v>
      </c>
    </row>
    <row r="15" spans="1:18" x14ac:dyDescent="0.25">
      <c r="D15" t="s">
        <v>19</v>
      </c>
      <c r="H15" t="s">
        <v>20</v>
      </c>
      <c r="K15">
        <f>L13*L13-4*K13*M13</f>
        <v>1912500</v>
      </c>
    </row>
    <row r="16" spans="1:18" x14ac:dyDescent="0.25">
      <c r="H16" t="s">
        <v>21</v>
      </c>
    </row>
    <row r="17" spans="2:21" x14ac:dyDescent="0.25">
      <c r="E17" s="15" t="s">
        <v>22</v>
      </c>
      <c r="F17" s="16">
        <f>(-$L$12-SQRT($F$14))/(2*$K$12)</f>
        <v>133.53416570303344</v>
      </c>
      <c r="H17" s="17">
        <f>F17</f>
        <v>133.53416570303344</v>
      </c>
      <c r="I17" s="18">
        <f>0</f>
        <v>0</v>
      </c>
    </row>
    <row r="18" spans="2:21" x14ac:dyDescent="0.25">
      <c r="E18" s="15" t="s">
        <v>23</v>
      </c>
      <c r="F18" s="16">
        <f>(-$L$12+SQRT($F$14))/(2*$K$12)</f>
        <v>1516.4658342969665</v>
      </c>
      <c r="H18" s="19">
        <v>0</v>
      </c>
      <c r="I18" s="20">
        <f>F18</f>
        <v>1516.4658342969665</v>
      </c>
    </row>
    <row r="19" spans="2:21" x14ac:dyDescent="0.25">
      <c r="K19" s="3">
        <f>F7+H7*F17</f>
        <v>32931.668593933107</v>
      </c>
      <c r="L19" s="3"/>
    </row>
    <row r="20" spans="2:21" x14ac:dyDescent="0.25">
      <c r="E20" t="s">
        <v>24</v>
      </c>
      <c r="H20" t="s">
        <v>25</v>
      </c>
      <c r="K20" s="3">
        <f>F7+H7*F18</f>
        <v>-2732931.6685939329</v>
      </c>
    </row>
    <row r="21" spans="2:21" x14ac:dyDescent="0.25">
      <c r="C21" s="15" t="s">
        <v>26</v>
      </c>
      <c r="D21" s="3">
        <f>F17</f>
        <v>133.53416570303344</v>
      </c>
      <c r="E21" s="15" t="s">
        <v>27</v>
      </c>
      <c r="F21" s="21">
        <f>SQRT(D21)</f>
        <v>11.555698408276042</v>
      </c>
      <c r="G21" t="s">
        <v>28</v>
      </c>
      <c r="H21" s="21">
        <f>$F$21/(2*PI())</f>
        <v>1.8391465225562791</v>
      </c>
      <c r="I21" t="s">
        <v>29</v>
      </c>
      <c r="K21" s="39"/>
    </row>
    <row r="22" spans="2:21" x14ac:dyDescent="0.25">
      <c r="C22" s="15" t="s">
        <v>30</v>
      </c>
      <c r="D22" s="3">
        <f>F18</f>
        <v>1516.4658342969665</v>
      </c>
      <c r="E22" s="15" t="s">
        <v>31</v>
      </c>
      <c r="F22" s="21">
        <f>SQRT(D22)</f>
        <v>38.941826283534347</v>
      </c>
      <c r="G22" t="s">
        <v>28</v>
      </c>
      <c r="H22" s="21">
        <f>$F$22/(2*PI())</f>
        <v>6.1977841460503829</v>
      </c>
      <c r="I22" t="s">
        <v>29</v>
      </c>
    </row>
    <row r="24" spans="2:21" x14ac:dyDescent="0.25">
      <c r="B24" t="str">
        <f>C21&amp;D21</f>
        <v>w1² = 133,534165703033</v>
      </c>
      <c r="F24" t="s">
        <v>32</v>
      </c>
      <c r="G24" t="s">
        <v>33</v>
      </c>
    </row>
    <row r="25" spans="2:21" x14ac:dyDescent="0.25">
      <c r="C25" t="s">
        <v>34</v>
      </c>
      <c r="D25" s="22">
        <f>$E$3-($D$21*$I$3)</f>
        <v>32931.668593933107</v>
      </c>
      <c r="E25" s="73" t="s">
        <v>35</v>
      </c>
      <c r="F25" s="23" t="s">
        <v>34</v>
      </c>
      <c r="G25" s="24" t="s">
        <v>36</v>
      </c>
      <c r="I25" s="25" t="s">
        <v>37</v>
      </c>
    </row>
    <row r="26" spans="2:21" x14ac:dyDescent="0.25">
      <c r="C26" t="s">
        <v>36</v>
      </c>
      <c r="D26" s="3">
        <f>$F$3</f>
        <v>-150000</v>
      </c>
      <c r="E26" s="73"/>
      <c r="F26" s="26" t="s">
        <v>38</v>
      </c>
      <c r="G26" s="27" t="s">
        <v>39</v>
      </c>
      <c r="I26" s="25" t="s">
        <v>40</v>
      </c>
    </row>
    <row r="27" spans="2:21" x14ac:dyDescent="0.25">
      <c r="C27" t="s">
        <v>38</v>
      </c>
      <c r="D27" s="3">
        <f>$E$4</f>
        <v>-150000</v>
      </c>
      <c r="F27" t="s">
        <v>33</v>
      </c>
      <c r="G27" t="s">
        <v>32</v>
      </c>
    </row>
    <row r="28" spans="2:21" x14ac:dyDescent="0.25">
      <c r="C28" t="s">
        <v>39</v>
      </c>
      <c r="D28" s="28">
        <f>$F$4-$D$21*$J$4</f>
        <v>683232.91714848322</v>
      </c>
    </row>
    <row r="29" spans="2:21" x14ac:dyDescent="0.25">
      <c r="B29" t="s">
        <v>41</v>
      </c>
      <c r="C29" t="s">
        <v>37</v>
      </c>
      <c r="D29">
        <v>1</v>
      </c>
      <c r="F29" t="s">
        <v>42</v>
      </c>
      <c r="H29" s="29" t="s">
        <v>43</v>
      </c>
      <c r="I29" t="s">
        <v>44</v>
      </c>
      <c r="J29" s="30">
        <f>D29</f>
        <v>1</v>
      </c>
      <c r="O29" s="70">
        <f>X30</f>
        <v>0</v>
      </c>
      <c r="P29" s="31">
        <f>H17</f>
        <v>133.53416570303344</v>
      </c>
      <c r="Q29" s="31">
        <f>I17</f>
        <v>0</v>
      </c>
      <c r="R29" s="32"/>
      <c r="S29" s="72" t="s">
        <v>0</v>
      </c>
      <c r="T29" s="33">
        <f>K31</f>
        <v>1</v>
      </c>
      <c r="U29" s="33">
        <f>L31</f>
        <v>1</v>
      </c>
    </row>
    <row r="30" spans="2:21" x14ac:dyDescent="0.25">
      <c r="C30" t="s">
        <v>40</v>
      </c>
      <c r="D30" s="42">
        <f>-D25/D26</f>
        <v>0.21954445729288738</v>
      </c>
      <c r="F30" t="s">
        <v>45</v>
      </c>
      <c r="I30" t="s">
        <v>46</v>
      </c>
      <c r="O30" s="70"/>
      <c r="P30" s="31">
        <f>H18</f>
        <v>0</v>
      </c>
      <c r="Q30" s="31">
        <f>I18</f>
        <v>1516.4658342969665</v>
      </c>
      <c r="R30" s="32"/>
      <c r="S30" s="72"/>
      <c r="T30" s="33">
        <f>K32</f>
        <v>0.21954445729288738</v>
      </c>
      <c r="U30" s="33">
        <f>L32</f>
        <v>-18.219544457292887</v>
      </c>
    </row>
    <row r="31" spans="2:21" x14ac:dyDescent="0.25">
      <c r="K31">
        <v>1</v>
      </c>
      <c r="L31">
        <v>1</v>
      </c>
      <c r="O31" s="34"/>
      <c r="P31" s="34"/>
      <c r="Q31" s="34"/>
      <c r="R31" s="34"/>
      <c r="S31" s="34"/>
      <c r="T31" s="34"/>
      <c r="U31" s="34"/>
    </row>
    <row r="32" spans="2:21" x14ac:dyDescent="0.25">
      <c r="K32" s="22">
        <f>D30</f>
        <v>0.21954445729288738</v>
      </c>
      <c r="L32" s="35">
        <f>D41</f>
        <v>-18.219544457292887</v>
      </c>
      <c r="O32" s="34"/>
      <c r="P32" s="34"/>
      <c r="Q32" s="34"/>
      <c r="R32" s="34"/>
      <c r="S32" s="71"/>
      <c r="T32" s="36">
        <f>P29*T29+Q29*T30</f>
        <v>133.53416570303344</v>
      </c>
      <c r="U32" s="37">
        <f>P29*U29+Q29*U30</f>
        <v>133.53416570303344</v>
      </c>
    </row>
    <row r="33" spans="2:21" x14ac:dyDescent="0.25">
      <c r="O33" s="34"/>
      <c r="P33" s="34"/>
      <c r="Q33" s="34"/>
      <c r="R33" s="34"/>
      <c r="S33" s="71"/>
      <c r="T33" s="38">
        <f>P30*T29+Q30*T30</f>
        <v>332.93166859393318</v>
      </c>
      <c r="U33" s="37">
        <f>P30*U29+Q30*U30</f>
        <v>-27629.316685939328</v>
      </c>
    </row>
    <row r="34" spans="2:21" x14ac:dyDescent="0.25">
      <c r="B34" t="str">
        <f>C22&amp;D22</f>
        <v>w2² = 1516,46583429697</v>
      </c>
    </row>
    <row r="35" spans="2:21" x14ac:dyDescent="0.25">
      <c r="F35" t="s">
        <v>32</v>
      </c>
      <c r="G35" t="s">
        <v>33</v>
      </c>
      <c r="L35">
        <v>2.5700000000000001E-2</v>
      </c>
      <c r="M35">
        <v>2.3999999999999998E-3</v>
      </c>
    </row>
    <row r="36" spans="2:21" x14ac:dyDescent="0.25">
      <c r="C36" t="s">
        <v>34</v>
      </c>
      <c r="D36" s="22">
        <f>$E$3-($D$22*I3)</f>
        <v>-2732931.6685939329</v>
      </c>
      <c r="E36" s="73" t="s">
        <v>35</v>
      </c>
      <c r="F36" s="23" t="s">
        <v>34</v>
      </c>
      <c r="G36" s="24" t="s">
        <v>36</v>
      </c>
      <c r="I36" s="25" t="s">
        <v>47</v>
      </c>
      <c r="L36">
        <v>4.5999999999999999E-3</v>
      </c>
      <c r="M36">
        <v>4.9799999999999997E-2</v>
      </c>
    </row>
    <row r="37" spans="2:21" x14ac:dyDescent="0.25">
      <c r="C37" t="s">
        <v>36</v>
      </c>
      <c r="D37" s="3">
        <f>$F$3</f>
        <v>-150000</v>
      </c>
      <c r="E37" s="73"/>
      <c r="F37" s="26" t="s">
        <v>38</v>
      </c>
      <c r="G37" s="27" t="s">
        <v>39</v>
      </c>
      <c r="I37" s="25" t="s">
        <v>48</v>
      </c>
      <c r="M37" s="39"/>
    </row>
    <row r="38" spans="2:21" x14ac:dyDescent="0.25">
      <c r="C38" t="s">
        <v>38</v>
      </c>
      <c r="D38" s="3">
        <f>$E$4</f>
        <v>-150000</v>
      </c>
      <c r="F38" t="s">
        <v>33</v>
      </c>
      <c r="G38" t="s">
        <v>32</v>
      </c>
      <c r="M38" s="39"/>
    </row>
    <row r="39" spans="2:21" x14ac:dyDescent="0.25">
      <c r="C39" t="s">
        <v>39</v>
      </c>
      <c r="D39" s="28">
        <f>$F$4-$D$22*$J$4</f>
        <v>-8232.9171484832186</v>
      </c>
    </row>
    <row r="40" spans="2:21" x14ac:dyDescent="0.25">
      <c r="B40" t="s">
        <v>41</v>
      </c>
      <c r="C40" t="s">
        <v>47</v>
      </c>
      <c r="D40">
        <v>1</v>
      </c>
      <c r="F40" t="s">
        <v>49</v>
      </c>
      <c r="H40" s="29" t="s">
        <v>43</v>
      </c>
      <c r="I40" t="s">
        <v>50</v>
      </c>
      <c r="J40" s="30">
        <f>D40</f>
        <v>1</v>
      </c>
      <c r="L40" s="40">
        <f>D29</f>
        <v>1</v>
      </c>
      <c r="M40" s="41">
        <f>D40</f>
        <v>1</v>
      </c>
    </row>
    <row r="41" spans="2:21" x14ac:dyDescent="0.25">
      <c r="C41" t="s">
        <v>48</v>
      </c>
      <c r="D41" s="42">
        <f>-D36/D37</f>
        <v>-18.219544457292887</v>
      </c>
      <c r="F41" t="s">
        <v>51</v>
      </c>
      <c r="I41" t="s">
        <v>52</v>
      </c>
      <c r="L41" s="43">
        <f>D30</f>
        <v>0.21954445729288738</v>
      </c>
      <c r="M41" s="44">
        <f>D41</f>
        <v>-18.219544457292887</v>
      </c>
    </row>
    <row r="42" spans="2:21" x14ac:dyDescent="0.25">
      <c r="C42" s="45"/>
      <c r="D42" s="45"/>
    </row>
    <row r="43" spans="2:21" x14ac:dyDescent="0.25">
      <c r="O43" s="46" t="s">
        <v>53</v>
      </c>
    </row>
    <row r="44" spans="2:21" x14ac:dyDescent="0.25">
      <c r="H44" s="47"/>
      <c r="I44" s="47"/>
      <c r="J44" s="47"/>
    </row>
    <row r="45" spans="2:21" x14ac:dyDescent="0.25">
      <c r="B45" s="48" t="s">
        <v>54</v>
      </c>
      <c r="C45" s="49">
        <f>D29</f>
        <v>1</v>
      </c>
      <c r="D45" s="50">
        <f>D40</f>
        <v>1</v>
      </c>
      <c r="E45" s="51"/>
      <c r="F45" s="34" t="s">
        <v>55</v>
      </c>
      <c r="G45" s="38">
        <f>C45</f>
        <v>1</v>
      </c>
      <c r="H45" s="52">
        <f>C46</f>
        <v>0.21954445729288738</v>
      </c>
      <c r="I45" s="51"/>
      <c r="J45" s="51"/>
      <c r="K45" s="34"/>
      <c r="L45" s="34"/>
    </row>
    <row r="46" spans="2:21" x14ac:dyDescent="0.25">
      <c r="B46" s="48"/>
      <c r="C46" s="53">
        <f>D30</f>
        <v>0.21954445729288738</v>
      </c>
      <c r="D46" s="50">
        <f>D41</f>
        <v>-18.219544457292887</v>
      </c>
      <c r="E46" s="34"/>
      <c r="F46" s="34"/>
      <c r="G46" s="38">
        <f>D45</f>
        <v>1</v>
      </c>
      <c r="H46" s="37">
        <f>D46</f>
        <v>-18.219544457292887</v>
      </c>
      <c r="I46" s="34"/>
      <c r="J46" s="34"/>
      <c r="K46" s="34"/>
      <c r="L46" s="34"/>
    </row>
    <row r="47" spans="2:21" x14ac:dyDescent="0.25">
      <c r="B47" s="34"/>
      <c r="C47" s="34"/>
      <c r="D47" s="34"/>
      <c r="E47" s="34"/>
      <c r="F47" s="51"/>
      <c r="G47" s="54"/>
      <c r="H47" s="51"/>
      <c r="I47" s="51"/>
      <c r="J47" s="34"/>
      <c r="K47" s="34"/>
      <c r="L47" s="34"/>
    </row>
    <row r="48" spans="2:21" x14ac:dyDescent="0.25">
      <c r="B48" s="34"/>
      <c r="C48" s="34"/>
      <c r="D48" s="34"/>
      <c r="E48" s="34"/>
      <c r="F48" s="51"/>
      <c r="G48" s="55"/>
      <c r="H48" s="51"/>
      <c r="I48" s="51"/>
      <c r="J48" s="34"/>
      <c r="K48" s="34"/>
      <c r="L48" s="34"/>
    </row>
    <row r="49" spans="2:14" x14ac:dyDescent="0.25">
      <c r="B49" s="71" t="str">
        <f>F45</f>
        <v>OT</v>
      </c>
      <c r="C49" s="38">
        <f>G45</f>
        <v>1</v>
      </c>
      <c r="D49" s="52">
        <f>H45</f>
        <v>0.21954445729288738</v>
      </c>
      <c r="E49" s="34"/>
      <c r="F49" s="70" t="s">
        <v>1</v>
      </c>
      <c r="G49" s="56">
        <f>I3</f>
        <v>2000</v>
      </c>
      <c r="H49" s="57">
        <v>0</v>
      </c>
      <c r="I49" s="34"/>
      <c r="J49" s="70" t="str">
        <f>B45</f>
        <v>O =</v>
      </c>
      <c r="K49" s="38">
        <f>C45</f>
        <v>1</v>
      </c>
      <c r="L49" s="37">
        <f>D45</f>
        <v>1</v>
      </c>
    </row>
    <row r="50" spans="2:14" x14ac:dyDescent="0.25">
      <c r="B50" s="71"/>
      <c r="C50" s="38">
        <f>G46</f>
        <v>1</v>
      </c>
      <c r="D50" s="37">
        <f>H46</f>
        <v>-18.219544457292887</v>
      </c>
      <c r="E50" s="34"/>
      <c r="F50" s="70"/>
      <c r="G50" s="56">
        <v>0</v>
      </c>
      <c r="H50" s="57">
        <f>J4</f>
        <v>500</v>
      </c>
      <c r="I50" s="34"/>
      <c r="J50" s="70"/>
      <c r="K50" s="38">
        <f>C46</f>
        <v>0.21954445729288738</v>
      </c>
      <c r="L50" s="37">
        <f>D46</f>
        <v>-18.219544457292887</v>
      </c>
    </row>
    <row r="51" spans="2:14" x14ac:dyDescent="0.25"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</row>
    <row r="52" spans="2:14" x14ac:dyDescent="0.25">
      <c r="B52" s="34"/>
      <c r="C52" s="34"/>
      <c r="D52" s="34"/>
      <c r="E52" s="34"/>
      <c r="F52" s="70"/>
      <c r="G52" s="36">
        <f>C49*G49+D49*G50</f>
        <v>2000</v>
      </c>
      <c r="H52" s="37">
        <f>C49*H49+D49*H50</f>
        <v>109.77222864644369</v>
      </c>
      <c r="I52" s="34"/>
      <c r="J52" s="70" t="s">
        <v>56</v>
      </c>
      <c r="K52" s="38">
        <f>G52*K49+H52*K50</f>
        <v>2024.0998843640143</v>
      </c>
      <c r="L52" s="37">
        <f>G52*L49+H52*L50</f>
        <v>0</v>
      </c>
    </row>
    <row r="53" spans="2:14" x14ac:dyDescent="0.25">
      <c r="B53" s="34"/>
      <c r="C53" s="34"/>
      <c r="D53" s="34"/>
      <c r="E53" s="34"/>
      <c r="F53" s="70"/>
      <c r="G53" s="38">
        <f>C50*G49+D50*G50</f>
        <v>2000</v>
      </c>
      <c r="H53" s="37">
        <f>C50*H49+D50*H50</f>
        <v>-9109.7722286464432</v>
      </c>
      <c r="I53" s="34"/>
      <c r="J53" s="70"/>
      <c r="K53" s="38">
        <f>G53*K49+H53*K50</f>
        <v>0</v>
      </c>
      <c r="L53" s="37">
        <f>G53*L49+H53*L50</f>
        <v>167975.90011563597</v>
      </c>
      <c r="N53">
        <f>G53*K49+H53*K50</f>
        <v>0</v>
      </c>
    </row>
    <row r="54" spans="2:14" x14ac:dyDescent="0.25"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</row>
    <row r="55" spans="2:14" x14ac:dyDescent="0.25">
      <c r="B55" s="34" t="s">
        <v>57</v>
      </c>
      <c r="C55" s="34"/>
      <c r="D55" s="58">
        <f>SQRT(K55)</f>
        <v>409.84863073534353</v>
      </c>
      <c r="E55" s="52">
        <v>0</v>
      </c>
      <c r="F55" s="34"/>
      <c r="G55" s="38"/>
      <c r="H55" s="37"/>
      <c r="I55" s="34"/>
      <c r="J55" s="34" t="s">
        <v>58</v>
      </c>
      <c r="K55" s="38">
        <f>L53</f>
        <v>167975.90011563597</v>
      </c>
      <c r="L55" s="37">
        <f>L52</f>
        <v>0</v>
      </c>
    </row>
    <row r="56" spans="2:14" x14ac:dyDescent="0.25">
      <c r="C56" s="34"/>
      <c r="D56" s="58">
        <v>0</v>
      </c>
      <c r="E56" s="52">
        <f>SQRT(L56)</f>
        <v>44.989997603511988</v>
      </c>
      <c r="F56" s="34"/>
      <c r="G56" s="38"/>
      <c r="H56" s="37"/>
      <c r="I56" s="34"/>
      <c r="J56" s="34"/>
      <c r="K56" s="38">
        <f>K53</f>
        <v>0</v>
      </c>
      <c r="L56" s="37">
        <f>K52</f>
        <v>2024.0998843640143</v>
      </c>
    </row>
    <row r="57" spans="2:14" x14ac:dyDescent="0.25">
      <c r="B57" s="34" t="s">
        <v>59</v>
      </c>
      <c r="C57" s="59">
        <f>1/(D55*E56-E55*D56)</f>
        <v>5.4232614454664035E-5</v>
      </c>
      <c r="D57" s="34"/>
      <c r="E57" s="34"/>
      <c r="F57" s="34"/>
      <c r="G57" s="34"/>
      <c r="H57" s="34"/>
      <c r="I57" s="34"/>
      <c r="J57" s="34"/>
      <c r="K57" s="34"/>
      <c r="L57" s="34"/>
    </row>
    <row r="58" spans="2:14" x14ac:dyDescent="0.25"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</row>
    <row r="59" spans="2:14" x14ac:dyDescent="0.25">
      <c r="B59" s="34" t="s">
        <v>60</v>
      </c>
      <c r="D59" s="61">
        <f>-$C$57*D55</f>
        <v>-2.2227162775441855E-2</v>
      </c>
      <c r="E59" s="62">
        <f>$C$57*E55</f>
        <v>0</v>
      </c>
      <c r="F59" s="60"/>
      <c r="G59" s="60"/>
      <c r="H59" s="60"/>
      <c r="I59" s="60"/>
      <c r="J59" s="60"/>
      <c r="K59" s="60"/>
      <c r="L59" s="60"/>
    </row>
    <row r="60" spans="2:14" x14ac:dyDescent="0.25">
      <c r="D60" s="61">
        <f>$C$57*D56</f>
        <v>0</v>
      </c>
      <c r="E60" s="62">
        <f>$C$57*E56</f>
        <v>2.4399251943475245E-3</v>
      </c>
    </row>
    <row r="61" spans="2:14" x14ac:dyDescent="0.25">
      <c r="D61" s="60"/>
      <c r="E61" s="60"/>
    </row>
    <row r="63" spans="2:14" x14ac:dyDescent="0.25">
      <c r="B63" s="71" t="s">
        <v>61</v>
      </c>
      <c r="D63" s="58">
        <f>C45</f>
        <v>1</v>
      </c>
      <c r="E63" s="52">
        <f>D45</f>
        <v>1</v>
      </c>
      <c r="G63" s="58">
        <f>D59</f>
        <v>-2.2227162775441855E-2</v>
      </c>
      <c r="H63" s="52">
        <f>E59</f>
        <v>0</v>
      </c>
    </row>
    <row r="64" spans="2:14" x14ac:dyDescent="0.25">
      <c r="B64" s="71"/>
      <c r="D64" s="58">
        <f>C46</f>
        <v>0.21954445729288738</v>
      </c>
      <c r="E64" s="52">
        <f>D46</f>
        <v>-18.219544457292887</v>
      </c>
      <c r="G64" s="58">
        <f>D60</f>
        <v>0</v>
      </c>
      <c r="H64" s="62">
        <f>E60</f>
        <v>2.4399251943475245E-3</v>
      </c>
    </row>
    <row r="67" spans="2:12" x14ac:dyDescent="0.25">
      <c r="F67" s="70" t="s">
        <v>62</v>
      </c>
      <c r="G67" s="61">
        <f>D63*G63+E63*G64</f>
        <v>-2.2227162775441855E-2</v>
      </c>
      <c r="H67" s="62">
        <f>D63*H63+E63*H64</f>
        <v>2.4399251943475245E-3</v>
      </c>
      <c r="J67" s="70" t="s">
        <v>62</v>
      </c>
      <c r="K67" s="61">
        <f>-G67</f>
        <v>2.2227162775441855E-2</v>
      </c>
      <c r="L67" s="62">
        <f>-H67</f>
        <v>-2.4399251943475245E-3</v>
      </c>
    </row>
    <row r="68" spans="2:12" x14ac:dyDescent="0.25">
      <c r="F68" s="70"/>
      <c r="G68" s="61">
        <f>D64*G63+E64*G64</f>
        <v>-4.8798503886950508E-3</v>
      </c>
      <c r="H68" s="62">
        <f>D64*H63+E64*H64</f>
        <v>-4.445432555088371E-2</v>
      </c>
      <c r="J68" s="70"/>
      <c r="K68" s="61">
        <f>-G68</f>
        <v>4.8798503886950508E-3</v>
      </c>
      <c r="L68" s="62">
        <f>-H68</f>
        <v>4.445432555088371E-2</v>
      </c>
    </row>
    <row r="69" spans="2:12" x14ac:dyDescent="0.25">
      <c r="B69" s="63">
        <v>14611</v>
      </c>
      <c r="C69" t="s">
        <v>63</v>
      </c>
    </row>
    <row r="70" spans="2:12" x14ac:dyDescent="0.25">
      <c r="C70">
        <v>80</v>
      </c>
      <c r="F70" t="s">
        <v>25</v>
      </c>
    </row>
    <row r="71" spans="2:12" x14ac:dyDescent="0.25">
      <c r="C71" t="s">
        <v>64</v>
      </c>
      <c r="D71" s="60">
        <f>F21</f>
        <v>11.555698408276042</v>
      </c>
      <c r="F71" s="21">
        <f>D71/(2*PI())</f>
        <v>1.8391465225562791</v>
      </c>
      <c r="G71" t="s">
        <v>29</v>
      </c>
    </row>
    <row r="72" spans="2:12" x14ac:dyDescent="0.25">
      <c r="C72" t="s">
        <v>65</v>
      </c>
      <c r="D72" s="60">
        <f>F22</f>
        <v>38.941826283534347</v>
      </c>
      <c r="F72" s="21">
        <f>D72/(2*PI())</f>
        <v>6.1977841460503829</v>
      </c>
      <c r="G72" t="s">
        <v>29</v>
      </c>
      <c r="J72" t="s">
        <v>66</v>
      </c>
    </row>
    <row r="74" spans="2:12" x14ac:dyDescent="0.25">
      <c r="C74" t="s">
        <v>109</v>
      </c>
      <c r="D74" s="82">
        <f>D71/$C$70</f>
        <v>0.14444623010345053</v>
      </c>
    </row>
    <row r="75" spans="2:12" x14ac:dyDescent="0.25">
      <c r="C75" t="s">
        <v>108</v>
      </c>
      <c r="D75" s="82">
        <f>D72/$C$70</f>
        <v>0.48677282854417936</v>
      </c>
    </row>
    <row r="76" spans="2:12" x14ac:dyDescent="0.25">
      <c r="B76" t="s">
        <v>67</v>
      </c>
    </row>
    <row r="77" spans="2:12" x14ac:dyDescent="0.25">
      <c r="C77" t="s">
        <v>68</v>
      </c>
      <c r="D77" s="64">
        <f>D71*SQRT(1-D74^2)</f>
        <v>11.434509766829541</v>
      </c>
      <c r="E77" t="s">
        <v>69</v>
      </c>
    </row>
    <row r="78" spans="2:12" x14ac:dyDescent="0.25">
      <c r="C78" t="s">
        <v>70</v>
      </c>
      <c r="D78" s="64">
        <f>D72*SQRT(1-D75^2)</f>
        <v>34.016798958636301</v>
      </c>
      <c r="E78" t="s">
        <v>69</v>
      </c>
    </row>
    <row r="79" spans="2:12" x14ac:dyDescent="0.25">
      <c r="G79" t="s">
        <v>71</v>
      </c>
    </row>
    <row r="80" spans="2:12" x14ac:dyDescent="0.25">
      <c r="B80" t="s">
        <v>72</v>
      </c>
      <c r="D80" t="s">
        <v>73</v>
      </c>
      <c r="E80" s="29" t="s">
        <v>74</v>
      </c>
      <c r="F80" t="s">
        <v>75</v>
      </c>
      <c r="G80" t="s">
        <v>76</v>
      </c>
    </row>
    <row r="81" spans="3:13" x14ac:dyDescent="0.25">
      <c r="D81" t="s">
        <v>77</v>
      </c>
    </row>
    <row r="83" spans="3:13" x14ac:dyDescent="0.25">
      <c r="C83" s="70" t="s">
        <v>78</v>
      </c>
      <c r="D83" s="61">
        <f>K67</f>
        <v>2.2227162775441855E-2</v>
      </c>
      <c r="E83" s="62">
        <f>K68</f>
        <v>4.8798503886950508E-3</v>
      </c>
      <c r="G83" s="65">
        <v>0</v>
      </c>
      <c r="H83" s="66">
        <f>D74</f>
        <v>0.14444623010345053</v>
      </c>
      <c r="I83" t="s">
        <v>79</v>
      </c>
    </row>
    <row r="84" spans="3:13" x14ac:dyDescent="0.25">
      <c r="C84" s="70"/>
      <c r="D84" s="61">
        <f>L67</f>
        <v>-2.4399251943475245E-3</v>
      </c>
      <c r="E84" s="62">
        <f>L68</f>
        <v>4.445432555088371E-2</v>
      </c>
      <c r="G84" s="65" t="s">
        <v>77</v>
      </c>
      <c r="H84" s="66">
        <f>E84</f>
        <v>4.445432555088371E-2</v>
      </c>
      <c r="I84" t="s">
        <v>80</v>
      </c>
    </row>
    <row r="86" spans="3:13" x14ac:dyDescent="0.25">
      <c r="E86" s="29" t="s">
        <v>81</v>
      </c>
      <c r="G86" t="s">
        <v>82</v>
      </c>
      <c r="H86">
        <v>3</v>
      </c>
    </row>
    <row r="87" spans="3:13" x14ac:dyDescent="0.25">
      <c r="E87" s="64">
        <f>-D74*D71</f>
        <v>-1.6691770712879181</v>
      </c>
    </row>
    <row r="88" spans="3:13" x14ac:dyDescent="0.25">
      <c r="E88" s="64">
        <f>-D75*D72</f>
        <v>-18.955822928712081</v>
      </c>
    </row>
    <row r="89" spans="3:13" x14ac:dyDescent="0.25">
      <c r="C89" t="s">
        <v>71</v>
      </c>
      <c r="D89" s="59">
        <f>E83/D77</f>
        <v>4.2676515987165862E-4</v>
      </c>
      <c r="E89">
        <f>EXP(E87*t)</f>
        <v>6.6873926858547665E-3</v>
      </c>
      <c r="F89">
        <f>SIN(D77*t)</f>
        <v>0.2512678327744195</v>
      </c>
      <c r="G89" s="29" t="s">
        <v>74</v>
      </c>
      <c r="H89">
        <f>D89*E89*F89</f>
        <v>7.1710487871566692E-7</v>
      </c>
    </row>
    <row r="90" spans="3:13" x14ac:dyDescent="0.25">
      <c r="C90" t="s">
        <v>76</v>
      </c>
      <c r="D90" s="59">
        <f>E84/D78</f>
        <v>1.3068344733124131E-3</v>
      </c>
      <c r="E90">
        <f>EXP(E88*t)</f>
        <v>2.0080388288413294E-25</v>
      </c>
      <c r="F90">
        <f>SIN(D78*t)</f>
        <v>0.99868114096525984</v>
      </c>
      <c r="G90" s="29" t="s">
        <v>74</v>
      </c>
      <c r="H90">
        <f>D90*E90*F90</f>
        <v>2.6207134492093509E-28</v>
      </c>
    </row>
    <row r="93" spans="3:13" x14ac:dyDescent="0.25">
      <c r="C93" t="s">
        <v>83</v>
      </c>
      <c r="E93" s="70" t="s">
        <v>62</v>
      </c>
      <c r="F93" s="61">
        <f>K67</f>
        <v>2.2227162775441855E-2</v>
      </c>
      <c r="G93" s="62">
        <f>L67</f>
        <v>-2.4399251943475245E-3</v>
      </c>
      <c r="I93" t="s">
        <v>84</v>
      </c>
      <c r="J93" s="59">
        <f>D89</f>
        <v>4.2676515987165862E-4</v>
      </c>
      <c r="K93" s="29" t="s">
        <v>74</v>
      </c>
      <c r="L93">
        <f>F93*J93</f>
        <v>9.4857786753548218E-6</v>
      </c>
      <c r="M93">
        <f>G93*J94</f>
        <v>-3.1885783562768346E-6</v>
      </c>
    </row>
    <row r="94" spans="3:13" x14ac:dyDescent="0.25">
      <c r="E94" s="70"/>
      <c r="F94" s="61">
        <f>K68</f>
        <v>4.8798503886950508E-3</v>
      </c>
      <c r="G94" s="62">
        <f>L68</f>
        <v>4.445432555088371E-2</v>
      </c>
      <c r="I94" t="s">
        <v>85</v>
      </c>
      <c r="J94" s="59">
        <f>D90</f>
        <v>1.3068344733124131E-3</v>
      </c>
      <c r="L94">
        <f>F94*J93</f>
        <v>2.082550131281219E-6</v>
      </c>
      <c r="M94">
        <f>G94*J94</f>
        <v>5.8094445117747663E-5</v>
      </c>
    </row>
    <row r="96" spans="3:13" x14ac:dyDescent="0.25">
      <c r="L96" s="64">
        <f>L93/10^-5</f>
        <v>0.94857786753548212</v>
      </c>
      <c r="M96" s="64">
        <f>M93/10^-5</f>
        <v>-0.31885783562768344</v>
      </c>
    </row>
    <row r="97" spans="2:13" x14ac:dyDescent="0.25">
      <c r="L97" s="64">
        <f>L94/10^-5</f>
        <v>0.20825501312812189</v>
      </c>
      <c r="M97" s="64">
        <f>M94/10^-5</f>
        <v>5.8094445117747657</v>
      </c>
    </row>
    <row r="98" spans="2:13" x14ac:dyDescent="0.25">
      <c r="C98" t="s">
        <v>73</v>
      </c>
      <c r="D98">
        <f>L93*EXP(E87*t)*SIN(D77*t)-M93*EXP(E88*t)*SIN(D78*t)</f>
        <v>1.5939206866276617E-8</v>
      </c>
    </row>
    <row r="99" spans="2:13" x14ac:dyDescent="0.25">
      <c r="C99" t="s">
        <v>86</v>
      </c>
      <c r="D99">
        <f>L94*EXP(E87*t)*SIN(D77*t)-M94*EXP(E88*t)*SIN(D78*t)</f>
        <v>3.4993645211357646E-9</v>
      </c>
    </row>
    <row r="100" spans="2:13" x14ac:dyDescent="0.25">
      <c r="I100" s="85" t="s">
        <v>112</v>
      </c>
      <c r="J100" s="86">
        <f>K68</f>
        <v>4.8798503886950508E-3</v>
      </c>
      <c r="K100" s="15" t="s">
        <v>118</v>
      </c>
      <c r="L100" s="83" t="s">
        <v>103</v>
      </c>
    </row>
    <row r="101" spans="2:13" x14ac:dyDescent="0.25">
      <c r="B101" t="s">
        <v>87</v>
      </c>
      <c r="C101" t="s">
        <v>73</v>
      </c>
      <c r="D101" t="s">
        <v>77</v>
      </c>
      <c r="E101" t="s">
        <v>88</v>
      </c>
      <c r="F101" t="s">
        <v>89</v>
      </c>
      <c r="I101" s="85" t="s">
        <v>113</v>
      </c>
      <c r="J101" s="86">
        <f>L68</f>
        <v>4.445432555088371E-2</v>
      </c>
      <c r="L101" s="84" t="s">
        <v>114</v>
      </c>
    </row>
    <row r="102" spans="2:13" x14ac:dyDescent="0.25">
      <c r="B102">
        <v>0</v>
      </c>
      <c r="C102" s="67">
        <f>$L$96*EXP($E$87*B102)*SIN($D$77*B102)-$M$96*EXP($E$88*B102)*SIN($D$78*B102)</f>
        <v>0</v>
      </c>
      <c r="D102">
        <f t="shared" ref="D102:D165" si="1">$L$94*EXP($E$87*B102)*SIN($D$77*B102)+$M$94*EXP($E$88*B102)*SIN($D$78*B102)</f>
        <v>0</v>
      </c>
      <c r="E102" s="60">
        <f>C102/10^-5</f>
        <v>0</v>
      </c>
      <c r="F102" s="60">
        <f>D102/10^-5</f>
        <v>0</v>
      </c>
      <c r="J102" s="87">
        <v>2</v>
      </c>
    </row>
    <row r="103" spans="2:13" x14ac:dyDescent="0.25">
      <c r="B103">
        <v>0.01</v>
      </c>
      <c r="C103" s="67">
        <f t="shared" ref="C103:C166" si="2">$L$93*EXP($E$87*B103)*SIN($D$77*B103)-$M$93*EXP($E$88*B103)*SIN($D$78*B103)</f>
        <v>1.9445279232025416E-6</v>
      </c>
      <c r="D103">
        <f t="shared" si="1"/>
        <v>1.6269666058010367E-5</v>
      </c>
      <c r="E103" s="60">
        <f t="shared" ref="E103:E104" si="3">C103/10^-5</f>
        <v>0.19445279232025414</v>
      </c>
      <c r="F103" s="60">
        <f t="shared" ref="F103:F104" si="4">D103/10^-5</f>
        <v>1.6269666058010366</v>
      </c>
      <c r="I103" s="85" t="s">
        <v>104</v>
      </c>
      <c r="J103" s="87">
        <v>-1</v>
      </c>
    </row>
    <row r="104" spans="2:13" x14ac:dyDescent="0.25">
      <c r="B104">
        <v>0.02</v>
      </c>
      <c r="C104" s="67">
        <f t="shared" si="2"/>
        <v>3.452734716374647E-6</v>
      </c>
      <c r="D104">
        <f t="shared" si="1"/>
        <v>2.5470120347311037E-5</v>
      </c>
      <c r="E104" s="60">
        <f t="shared" si="3"/>
        <v>0.34527347163746469</v>
      </c>
      <c r="F104" s="60">
        <f t="shared" si="4"/>
        <v>2.5470120347311034</v>
      </c>
      <c r="I104" s="85" t="s">
        <v>105</v>
      </c>
      <c r="J104" s="88"/>
      <c r="K104" s="15" t="s">
        <v>117</v>
      </c>
      <c r="L104" s="83" t="s">
        <v>105</v>
      </c>
    </row>
    <row r="105" spans="2:13" x14ac:dyDescent="0.25">
      <c r="B105">
        <v>0.03</v>
      </c>
      <c r="C105" s="67">
        <f t="shared" si="2"/>
        <v>4.5737361521195924E-6</v>
      </c>
      <c r="D105">
        <f t="shared" si="1"/>
        <v>2.8707108229955686E-5</v>
      </c>
      <c r="E105" s="60">
        <f t="shared" ref="E105:E168" si="5">C105/10^-5</f>
        <v>0.45737361521195918</v>
      </c>
      <c r="F105" s="60">
        <f t="shared" ref="F105:F168" si="6">D105/10^-5</f>
        <v>2.8707108229955685</v>
      </c>
      <c r="I105" s="85" t="s">
        <v>106</v>
      </c>
      <c r="J105" s="88">
        <f>D74</f>
        <v>0.14444623010345053</v>
      </c>
      <c r="L105" s="65" t="s">
        <v>116</v>
      </c>
    </row>
    <row r="106" spans="2:13" x14ac:dyDescent="0.25">
      <c r="B106">
        <v>0.04</v>
      </c>
      <c r="C106" s="67">
        <f t="shared" si="2"/>
        <v>5.3793355561937903E-6</v>
      </c>
      <c r="D106">
        <f t="shared" si="1"/>
        <v>2.7478493013998577E-5</v>
      </c>
      <c r="E106" s="60">
        <f t="shared" si="5"/>
        <v>0.53793355561937894</v>
      </c>
      <c r="F106" s="60">
        <f t="shared" si="6"/>
        <v>2.7478493013998575</v>
      </c>
      <c r="I106" s="85" t="s">
        <v>107</v>
      </c>
      <c r="J106" s="88">
        <f>D71^2</f>
        <v>133.53416570303344</v>
      </c>
    </row>
    <row r="107" spans="2:13" x14ac:dyDescent="0.25">
      <c r="B107">
        <v>0.05</v>
      </c>
      <c r="C107" s="67">
        <f t="shared" si="2"/>
        <v>5.9470749611917389E-6</v>
      </c>
      <c r="D107">
        <f t="shared" si="1"/>
        <v>2.336366525973904E-5</v>
      </c>
      <c r="E107" s="60">
        <f t="shared" si="5"/>
        <v>0.59470749611917384</v>
      </c>
      <c r="F107" s="60">
        <f t="shared" si="6"/>
        <v>2.3363665259739039</v>
      </c>
      <c r="I107" s="85" t="s">
        <v>111</v>
      </c>
      <c r="J107" s="88">
        <f>D75</f>
        <v>0.48677282854417936</v>
      </c>
    </row>
    <row r="108" spans="2:13" x14ac:dyDescent="0.25">
      <c r="B108">
        <v>0.06</v>
      </c>
      <c r="C108" s="67">
        <f t="shared" si="2"/>
        <v>6.3480897710938814E-6</v>
      </c>
      <c r="D108">
        <f t="shared" si="1"/>
        <v>1.7800830758043537E-5</v>
      </c>
      <c r="E108" s="60">
        <f t="shared" si="5"/>
        <v>0.63480897710938811</v>
      </c>
      <c r="F108" s="60">
        <f t="shared" si="6"/>
        <v>1.7800830758043535</v>
      </c>
      <c r="I108" s="85" t="s">
        <v>110</v>
      </c>
      <c r="J108" s="88">
        <f>D72^2</f>
        <v>1516.4658342969665</v>
      </c>
      <c r="L108" t="s">
        <v>115</v>
      </c>
    </row>
    <row r="109" spans="2:13" x14ac:dyDescent="0.25">
      <c r="B109">
        <v>7.0000000000000007E-2</v>
      </c>
      <c r="C109" s="67">
        <f t="shared" si="2"/>
        <v>6.6397681322256127E-6</v>
      </c>
      <c r="D109">
        <f t="shared" si="1"/>
        <v>1.1952205867382129E-5</v>
      </c>
      <c r="E109" s="60">
        <f t="shared" si="5"/>
        <v>0.66397681322256119</v>
      </c>
      <c r="F109" s="60">
        <f t="shared" si="6"/>
        <v>1.1952205867382129</v>
      </c>
    </row>
    <row r="110" spans="2:13" x14ac:dyDescent="0.25">
      <c r="B110">
        <v>0.08</v>
      </c>
      <c r="C110" s="67">
        <f t="shared" si="2"/>
        <v>6.8626146291242764E-6</v>
      </c>
      <c r="D110">
        <f t="shared" si="1"/>
        <v>6.6461833848038214E-6</v>
      </c>
      <c r="E110" s="60">
        <f t="shared" si="5"/>
        <v>0.68626146291242762</v>
      </c>
      <c r="F110" s="60">
        <f t="shared" si="6"/>
        <v>0.6646183384803821</v>
      </c>
    </row>
    <row r="111" spans="2:13" x14ac:dyDescent="0.25">
      <c r="B111">
        <v>0.09</v>
      </c>
      <c r="C111" s="67">
        <f t="shared" si="2"/>
        <v>7.0403810585270663E-6</v>
      </c>
      <c r="D111">
        <f t="shared" si="1"/>
        <v>2.3793896840293953E-6</v>
      </c>
      <c r="E111" s="60">
        <f t="shared" si="5"/>
        <v>0.70403810585270654</v>
      </c>
      <c r="F111" s="60">
        <f t="shared" si="6"/>
        <v>0.23793896840293952</v>
      </c>
    </row>
    <row r="112" spans="2:13" x14ac:dyDescent="0.25">
      <c r="B112">
        <v>0.1</v>
      </c>
      <c r="C112" s="67">
        <f t="shared" si="2"/>
        <v>7.1824133674609197E-6</v>
      </c>
      <c r="D112">
        <f t="shared" si="1"/>
        <v>-6.4052182005591519E-7</v>
      </c>
      <c r="E112" s="60">
        <f t="shared" si="5"/>
        <v>0.71824133674609192</v>
      </c>
      <c r="F112" s="60">
        <f t="shared" si="6"/>
        <v>-6.4052182005591513E-2</v>
      </c>
    </row>
    <row r="113" spans="2:6" x14ac:dyDescent="0.25">
      <c r="B113">
        <v>0.11</v>
      </c>
      <c r="C113" s="67">
        <f t="shared" si="2"/>
        <v>7.2872171380485634E-6</v>
      </c>
      <c r="D113">
        <f t="shared" si="1"/>
        <v>-2.4295292330893118E-6</v>
      </c>
      <c r="E113" s="60">
        <f t="shared" si="5"/>
        <v>0.72872171380485629</v>
      </c>
      <c r="F113" s="60">
        <f t="shared" si="6"/>
        <v>-0.24295292330893117</v>
      </c>
    </row>
    <row r="114" spans="2:6" x14ac:dyDescent="0.25">
      <c r="B114">
        <v>0.12</v>
      </c>
      <c r="C114" s="67">
        <f t="shared" si="2"/>
        <v>7.3464049605187686E-6</v>
      </c>
      <c r="D114">
        <f t="shared" si="1"/>
        <v>-3.15461267009306E-6</v>
      </c>
      <c r="E114" s="60">
        <f t="shared" si="5"/>
        <v>0.73464049605187676</v>
      </c>
      <c r="F114" s="60">
        <f t="shared" si="6"/>
        <v>-0.31546126700930599</v>
      </c>
    </row>
    <row r="115" spans="2:6" x14ac:dyDescent="0.25">
      <c r="B115">
        <v>0.13</v>
      </c>
      <c r="C115" s="67">
        <f t="shared" si="2"/>
        <v>7.3484036464045215E-6</v>
      </c>
      <c r="D115">
        <f t="shared" si="1"/>
        <v>-3.0651902620315955E-6</v>
      </c>
      <c r="E115" s="60">
        <f t="shared" si="5"/>
        <v>0.7348403646404521</v>
      </c>
      <c r="F115" s="60">
        <f t="shared" si="6"/>
        <v>-0.30651902620315952</v>
      </c>
    </row>
    <row r="116" spans="2:6" x14ac:dyDescent="0.25">
      <c r="B116">
        <v>0.14000000000000001</v>
      </c>
      <c r="C116" s="67">
        <f t="shared" si="2"/>
        <v>7.2815238381072919E-6</v>
      </c>
      <c r="D116">
        <f t="shared" si="1"/>
        <v>-2.4358844904127508E-6</v>
      </c>
      <c r="E116" s="60">
        <f t="shared" si="5"/>
        <v>0.72815238381072911</v>
      </c>
      <c r="F116" s="60">
        <f t="shared" si="6"/>
        <v>-0.24358844904127505</v>
      </c>
    </row>
    <row r="117" spans="2:6" x14ac:dyDescent="0.25">
      <c r="B117">
        <v>0.15</v>
      </c>
      <c r="C117" s="67">
        <f t="shared" si="2"/>
        <v>7.1361980380087391E-6</v>
      </c>
      <c r="D117">
        <f t="shared" si="1"/>
        <v>-1.5241795691510576E-6</v>
      </c>
      <c r="E117" s="60">
        <f t="shared" si="5"/>
        <v>0.71361980380087386</v>
      </c>
      <c r="F117" s="60">
        <f t="shared" si="6"/>
        <v>-0.15241795691510573</v>
      </c>
    </row>
    <row r="118" spans="2:6" x14ac:dyDescent="0.25">
      <c r="B118">
        <v>0.16</v>
      </c>
      <c r="C118" s="67">
        <f t="shared" si="2"/>
        <v>6.9063567333195747E-6</v>
      </c>
      <c r="D118">
        <f t="shared" si="1"/>
        <v>-5.435514483292644E-7</v>
      </c>
      <c r="E118" s="60">
        <f t="shared" si="5"/>
        <v>0.69063567333195741</v>
      </c>
      <c r="F118" s="60">
        <f t="shared" si="6"/>
        <v>-5.4355144832926437E-2</v>
      </c>
    </row>
    <row r="119" spans="2:6" x14ac:dyDescent="0.25">
      <c r="B119">
        <v>0.17</v>
      </c>
      <c r="C119" s="67">
        <f t="shared" si="2"/>
        <v>6.5900283071083515E-6</v>
      </c>
      <c r="D119">
        <f t="shared" si="1"/>
        <v>3.4945963861067001E-7</v>
      </c>
      <c r="E119" s="60">
        <f t="shared" si="5"/>
        <v>0.6590028307108351</v>
      </c>
      <c r="F119" s="60">
        <f t="shared" si="6"/>
        <v>3.4945963861066999E-2</v>
      </c>
    </row>
    <row r="120" spans="2:6" x14ac:dyDescent="0.25">
      <c r="B120">
        <v>0.18</v>
      </c>
      <c r="C120" s="67">
        <f t="shared" si="2"/>
        <v>6.1893173797358639E-6</v>
      </c>
      <c r="D120">
        <f t="shared" si="1"/>
        <v>1.0570188723811223E-6</v>
      </c>
      <c r="E120" s="60">
        <f t="shared" si="5"/>
        <v>0.61893173797358636</v>
      </c>
      <c r="F120" s="60">
        <f t="shared" si="6"/>
        <v>0.10570188723811222</v>
      </c>
    </row>
    <row r="121" spans="2:6" x14ac:dyDescent="0.25">
      <c r="B121">
        <v>0.19</v>
      </c>
      <c r="C121" s="67">
        <f t="shared" si="2"/>
        <v>5.7099443760772462E-6</v>
      </c>
      <c r="D121">
        <f t="shared" si="1"/>
        <v>1.5339053647738783E-6</v>
      </c>
      <c r="E121" s="60">
        <f t="shared" si="5"/>
        <v>0.57099443760772461</v>
      </c>
      <c r="F121" s="60">
        <f t="shared" si="6"/>
        <v>0.15339053647738782</v>
      </c>
    </row>
    <row r="122" spans="2:6" x14ac:dyDescent="0.25">
      <c r="B122">
        <v>0.2</v>
      </c>
      <c r="C122" s="67">
        <f t="shared" si="2"/>
        <v>5.1605258279047224E-6</v>
      </c>
      <c r="D122">
        <f t="shared" si="1"/>
        <v>1.7767955664075695E-6</v>
      </c>
      <c r="E122" s="60">
        <f t="shared" si="5"/>
        <v>0.51605258279047217</v>
      </c>
      <c r="F122" s="60">
        <f t="shared" si="6"/>
        <v>0.17767955664075694</v>
      </c>
    </row>
    <row r="123" spans="2:6" x14ac:dyDescent="0.25">
      <c r="B123">
        <v>0.21</v>
      </c>
      <c r="C123" s="67">
        <f t="shared" si="2"/>
        <v>4.5517505230357172E-6</v>
      </c>
      <c r="D123">
        <f t="shared" si="1"/>
        <v>1.8117129602717387E-6</v>
      </c>
      <c r="E123" s="60">
        <f t="shared" si="5"/>
        <v>0.45517505230357169</v>
      </c>
      <c r="F123" s="60">
        <f t="shared" si="6"/>
        <v>0.18117129602717386</v>
      </c>
    </row>
    <row r="124" spans="2:6" x14ac:dyDescent="0.25">
      <c r="B124">
        <v>0.22</v>
      </c>
      <c r="C124" s="67">
        <f t="shared" si="2"/>
        <v>3.8955707990655054E-6</v>
      </c>
      <c r="D124">
        <f t="shared" si="1"/>
        <v>1.6817832250126519E-6</v>
      </c>
      <c r="E124" s="60">
        <f t="shared" si="5"/>
        <v>0.38955707990655053</v>
      </c>
      <c r="F124" s="60">
        <f t="shared" si="6"/>
        <v>0.16817832250126519</v>
      </c>
    </row>
    <row r="125" spans="2:6" x14ac:dyDescent="0.25">
      <c r="B125">
        <v>0.23</v>
      </c>
      <c r="C125" s="67">
        <f t="shared" si="2"/>
        <v>3.2044891062495974E-6</v>
      </c>
      <c r="D125">
        <f t="shared" si="1"/>
        <v>1.4367210739014125E-6</v>
      </c>
      <c r="E125" s="60">
        <f t="shared" si="5"/>
        <v>0.32044891062495973</v>
      </c>
      <c r="F125" s="60">
        <f t="shared" si="6"/>
        <v>0.14367210739014125</v>
      </c>
    </row>
    <row r="126" spans="2:6" x14ac:dyDescent="0.25">
      <c r="B126">
        <v>0.24</v>
      </c>
      <c r="C126" s="67">
        <f t="shared" si="2"/>
        <v>2.490983362070712E-6</v>
      </c>
      <c r="D126">
        <f t="shared" si="1"/>
        <v>1.1248092607561005E-6</v>
      </c>
      <c r="E126" s="60">
        <f t="shared" si="5"/>
        <v>0.24909833620707117</v>
      </c>
      <c r="F126" s="60">
        <f t="shared" si="6"/>
        <v>0.11248092607561004</v>
      </c>
    </row>
    <row r="127" spans="2:6" x14ac:dyDescent="0.25">
      <c r="B127">
        <v>0.25</v>
      </c>
      <c r="C127" s="67">
        <f t="shared" si="2"/>
        <v>1.767084325920487E-6</v>
      </c>
      <c r="D127">
        <f t="shared" si="1"/>
        <v>7.8757984488519213E-7</v>
      </c>
      <c r="E127" s="60">
        <f t="shared" si="5"/>
        <v>0.17670843259204869</v>
      </c>
      <c r="F127" s="60">
        <f t="shared" si="6"/>
        <v>7.87579844885192E-2</v>
      </c>
    </row>
    <row r="128" spans="2:6" x14ac:dyDescent="0.25">
      <c r="B128">
        <v>0.26</v>
      </c>
      <c r="C128" s="67">
        <f t="shared" si="2"/>
        <v>1.0440960056814974E-6</v>
      </c>
      <c r="D128">
        <f t="shared" si="1"/>
        <v>4.5700493049130962E-7</v>
      </c>
      <c r="E128" s="60">
        <f t="shared" si="5"/>
        <v>0.10440960056814973</v>
      </c>
      <c r="F128" s="60">
        <f t="shared" si="6"/>
        <v>4.5700493049130958E-2</v>
      </c>
    </row>
    <row r="129" spans="2:6" x14ac:dyDescent="0.25">
      <c r="B129">
        <v>0.27</v>
      </c>
      <c r="C129" s="67">
        <f t="shared" si="2"/>
        <v>3.3243617161971711E-7</v>
      </c>
      <c r="D129">
        <f t="shared" si="1"/>
        <v>1.5475240041482724E-7</v>
      </c>
      <c r="E129" s="60">
        <f t="shared" si="5"/>
        <v>3.324361716197171E-2</v>
      </c>
      <c r="F129" s="60">
        <f t="shared" si="6"/>
        <v>1.5475240041482723E-2</v>
      </c>
    </row>
    <row r="130" spans="2:6" x14ac:dyDescent="0.25">
      <c r="B130">
        <v>0.28000000000000003</v>
      </c>
      <c r="C130" s="67">
        <f t="shared" si="2"/>
        <v>-3.5843249766501183E-7</v>
      </c>
      <c r="D130">
        <f t="shared" si="1"/>
        <v>-1.0705468835573243E-7</v>
      </c>
      <c r="E130" s="60">
        <f t="shared" si="5"/>
        <v>-3.5843249766501183E-2</v>
      </c>
      <c r="F130" s="60">
        <f t="shared" si="6"/>
        <v>-1.0705468835573242E-2</v>
      </c>
    </row>
    <row r="131" spans="2:6" x14ac:dyDescent="0.25">
      <c r="B131">
        <v>0.28999999999999998</v>
      </c>
      <c r="C131" s="67">
        <f t="shared" si="2"/>
        <v>-1.0200108113163386E-6</v>
      </c>
      <c r="D131">
        <f t="shared" si="1"/>
        <v>-3.2414637790599109E-7</v>
      </c>
      <c r="E131" s="60">
        <f t="shared" si="5"/>
        <v>-0.10200108113163385</v>
      </c>
      <c r="F131" s="60">
        <f t="shared" si="6"/>
        <v>-3.2414637790599103E-2</v>
      </c>
    </row>
    <row r="132" spans="2:6" x14ac:dyDescent="0.25">
      <c r="B132">
        <v>0.3</v>
      </c>
      <c r="C132" s="67">
        <f t="shared" si="2"/>
        <v>-1.6447378054328772E-6</v>
      </c>
      <c r="D132">
        <f t="shared" si="1"/>
        <v>-4.9798869998718103E-7</v>
      </c>
      <c r="E132" s="60">
        <f t="shared" si="5"/>
        <v>-0.16447378054328771</v>
      </c>
      <c r="F132" s="60">
        <f t="shared" si="6"/>
        <v>-4.9798869998718097E-2</v>
      </c>
    </row>
    <row r="133" spans="2:6" x14ac:dyDescent="0.25">
      <c r="B133">
        <v>0.31</v>
      </c>
      <c r="C133" s="67">
        <f t="shared" si="2"/>
        <v>-2.2259529080717329E-6</v>
      </c>
      <c r="D133">
        <f t="shared" si="1"/>
        <v>-6.3364086891132537E-7</v>
      </c>
      <c r="E133" s="60">
        <f t="shared" si="5"/>
        <v>-0.22259529080717327</v>
      </c>
      <c r="F133" s="60">
        <f t="shared" si="6"/>
        <v>-6.3364086891132529E-2</v>
      </c>
    </row>
    <row r="134" spans="2:6" x14ac:dyDescent="0.25">
      <c r="B134">
        <v>0.32</v>
      </c>
      <c r="C134" s="67">
        <f t="shared" si="2"/>
        <v>-2.7578600229421454E-6</v>
      </c>
      <c r="D134">
        <f t="shared" si="1"/>
        <v>-7.3786321984831392E-7</v>
      </c>
      <c r="E134" s="60">
        <f t="shared" si="5"/>
        <v>-0.27578600229421452</v>
      </c>
      <c r="F134" s="60">
        <f t="shared" si="6"/>
        <v>-7.3786321984831385E-2</v>
      </c>
    </row>
    <row r="135" spans="2:6" x14ac:dyDescent="0.25">
      <c r="B135">
        <v>0.33</v>
      </c>
      <c r="C135" s="67">
        <f t="shared" si="2"/>
        <v>-3.2355016811473603E-6</v>
      </c>
      <c r="D135">
        <f t="shared" si="1"/>
        <v>-8.1763352166718854E-7</v>
      </c>
      <c r="E135" s="60">
        <f t="shared" si="5"/>
        <v>-0.32355016811473603</v>
      </c>
      <c r="F135" s="60">
        <f t="shared" si="6"/>
        <v>-8.1763352166718845E-2</v>
      </c>
    </row>
    <row r="136" spans="2:6" x14ac:dyDescent="0.25">
      <c r="B136">
        <v>0.34</v>
      </c>
      <c r="C136" s="67">
        <f t="shared" si="2"/>
        <v>-3.6547460468907952E-6</v>
      </c>
      <c r="D136">
        <f t="shared" si="1"/>
        <v>-8.7912832268490016E-7</v>
      </c>
      <c r="E136" s="60">
        <f t="shared" si="5"/>
        <v>-0.3654746046890795</v>
      </c>
      <c r="F136" s="60">
        <f t="shared" si="6"/>
        <v>-8.7912832268490004E-2</v>
      </c>
    </row>
    <row r="137" spans="2:6" x14ac:dyDescent="0.25">
      <c r="B137">
        <v>0.35</v>
      </c>
      <c r="C137" s="67">
        <f t="shared" si="2"/>
        <v>-4.0122855592703623E-6</v>
      </c>
      <c r="D137">
        <f t="shared" si="1"/>
        <v>-9.2714981845816368E-7</v>
      </c>
      <c r="E137" s="60">
        <f t="shared" si="5"/>
        <v>-0.40122855592703621</v>
      </c>
      <c r="F137" s="60">
        <f t="shared" si="6"/>
        <v>-9.2714981845816363E-2</v>
      </c>
    </row>
    <row r="138" spans="2:6" x14ac:dyDescent="0.25">
      <c r="B138">
        <v>0.36</v>
      </c>
      <c r="C138" s="67">
        <f t="shared" si="2"/>
        <v>-4.3056434376208919E-6</v>
      </c>
      <c r="D138">
        <f t="shared" si="1"/>
        <v>-9.6492903463057128E-7</v>
      </c>
      <c r="E138" s="60">
        <f t="shared" si="5"/>
        <v>-0.43056434376208913</v>
      </c>
      <c r="F138" s="60">
        <f t="shared" si="6"/>
        <v>-9.6492903463057125E-2</v>
      </c>
    </row>
    <row r="139" spans="2:6" x14ac:dyDescent="0.25">
      <c r="B139">
        <v>0.37</v>
      </c>
      <c r="C139" s="67">
        <f t="shared" si="2"/>
        <v>-4.5331830518814696E-6</v>
      </c>
      <c r="D139">
        <f t="shared" si="1"/>
        <v>-9.9421073935442891E-7</v>
      </c>
      <c r="E139" s="60">
        <f t="shared" si="5"/>
        <v>-0.45331830518814692</v>
      </c>
      <c r="F139" s="60">
        <f t="shared" si="6"/>
        <v>-9.9421073935442889E-2</v>
      </c>
    </row>
    <row r="140" spans="2:6" x14ac:dyDescent="0.25">
      <c r="B140">
        <v>0.38</v>
      </c>
      <c r="C140" s="67">
        <f t="shared" si="2"/>
        <v>-4.6941150128337942E-6</v>
      </c>
      <c r="D140">
        <f t="shared" si="1"/>
        <v>-1.0155199325954434E-6</v>
      </c>
      <c r="E140" s="60">
        <f t="shared" si="5"/>
        <v>-0.46941150128337938</v>
      </c>
      <c r="F140" s="60">
        <f t="shared" si="6"/>
        <v>-0.10155199325954432</v>
      </c>
    </row>
    <row r="141" spans="2:6" x14ac:dyDescent="0.25">
      <c r="B141">
        <v>0.39</v>
      </c>
      <c r="C141" s="67">
        <f t="shared" si="2"/>
        <v>-4.7884974631281177E-6</v>
      </c>
      <c r="D141">
        <f t="shared" si="1"/>
        <v>-1.0285184498427375E-6</v>
      </c>
      <c r="E141" s="60">
        <f t="shared" si="5"/>
        <v>-0.47884974631281174</v>
      </c>
      <c r="F141" s="60">
        <f t="shared" si="6"/>
        <v>-0.10285184498427374</v>
      </c>
    </row>
    <row r="142" spans="2:6" x14ac:dyDescent="0.25">
      <c r="B142">
        <v>0.4</v>
      </c>
      <c r="C142" s="67">
        <f t="shared" si="2"/>
        <v>-4.8172261409587919E-6</v>
      </c>
      <c r="D142">
        <f t="shared" si="1"/>
        <v>-1.0323775866940972E-6</v>
      </c>
      <c r="E142" s="60">
        <f t="shared" si="5"/>
        <v>-0.48172261409587913</v>
      </c>
      <c r="F142" s="60">
        <f t="shared" si="6"/>
        <v>-0.10323775866940971</v>
      </c>
    </row>
    <row r="143" spans="2:6" x14ac:dyDescent="0.25">
      <c r="B143">
        <v>0.41</v>
      </c>
      <c r="C143" s="67">
        <f t="shared" si="2"/>
        <v>-4.7820120736768397E-6</v>
      </c>
      <c r="D143">
        <f t="shared" si="1"/>
        <v>-1.0261137980206488E-6</v>
      </c>
      <c r="E143" s="60">
        <f t="shared" si="5"/>
        <v>-0.4782012073676839</v>
      </c>
      <c r="F143" s="60">
        <f t="shared" si="6"/>
        <v>-0.10261137980206488</v>
      </c>
    </row>
    <row r="144" spans="2:6" x14ac:dyDescent="0.25">
      <c r="B144">
        <v>0.42</v>
      </c>
      <c r="C144" s="67">
        <f t="shared" si="2"/>
        <v>-4.6853460273528299E-6</v>
      </c>
      <c r="D144">
        <f t="shared" si="1"/>
        <v>-1.0088556254490097E-6</v>
      </c>
      <c r="E144" s="60">
        <f t="shared" si="5"/>
        <v>-0.46853460273528297</v>
      </c>
      <c r="F144" s="60">
        <f t="shared" si="6"/>
        <v>-0.10088556254490096</v>
      </c>
    </row>
    <row r="145" spans="2:6" x14ac:dyDescent="0.25">
      <c r="B145">
        <v>0.43</v>
      </c>
      <c r="C145" s="67">
        <f t="shared" si="2"/>
        <v>-4.5304499459268566E-6</v>
      </c>
      <c r="D145">
        <f t="shared" si="1"/>
        <v>-9.8002844677353462E-7</v>
      </c>
      <c r="E145" s="60">
        <f t="shared" si="5"/>
        <v>-0.4530449945926856</v>
      </c>
      <c r="F145" s="60">
        <f t="shared" si="6"/>
        <v>-9.8002844677353457E-2</v>
      </c>
    </row>
    <row r="146" spans="2:6" x14ac:dyDescent="0.25">
      <c r="B146">
        <v>0.44</v>
      </c>
      <c r="C146" s="67">
        <f t="shared" si="2"/>
        <v>-4.3212164793557619E-6</v>
      </c>
      <c r="D146">
        <f t="shared" si="1"/>
        <v>-9.3945796324613194E-7</v>
      </c>
      <c r="E146" s="60">
        <f t="shared" si="5"/>
        <v>-0.43212164793557617</v>
      </c>
      <c r="F146" s="60">
        <f t="shared" si="6"/>
        <v>-9.3945796324613182E-2</v>
      </c>
    </row>
    <row r="147" spans="2:6" x14ac:dyDescent="0.25">
      <c r="B147">
        <v>0.45</v>
      </c>
      <c r="C147" s="67">
        <f t="shared" si="2"/>
        <v>-4.0621382969579304E-6</v>
      </c>
      <c r="D147">
        <f t="shared" si="1"/>
        <v>-8.8740306068948456E-7</v>
      </c>
      <c r="E147" s="60">
        <f t="shared" si="5"/>
        <v>-0.40621382969579301</v>
      </c>
      <c r="F147" s="60">
        <f t="shared" si="6"/>
        <v>-8.8740306068948449E-2</v>
      </c>
    </row>
    <row r="148" spans="2:6" x14ac:dyDescent="0.25">
      <c r="B148">
        <v>0.46</v>
      </c>
      <c r="C148" s="67">
        <f t="shared" si="2"/>
        <v>-3.7582292229155539E-6</v>
      </c>
      <c r="D148">
        <f t="shared" si="1"/>
        <v>-8.2453403936707901E-7</v>
      </c>
      <c r="E148" s="60">
        <f t="shared" si="5"/>
        <v>-0.37582292229155534</v>
      </c>
      <c r="F148" s="60">
        <f t="shared" si="6"/>
        <v>-8.24534039367079E-2</v>
      </c>
    </row>
    <row r="149" spans="2:6" x14ac:dyDescent="0.25">
      <c r="B149">
        <v>0.47</v>
      </c>
      <c r="C149" s="67">
        <f t="shared" si="2"/>
        <v>-3.4149393544330138E-6</v>
      </c>
      <c r="D149">
        <f t="shared" si="1"/>
        <v>-7.5187391378274217E-7</v>
      </c>
      <c r="E149" s="60">
        <f t="shared" si="5"/>
        <v>-0.34149393544330137</v>
      </c>
      <c r="F149" s="60">
        <f t="shared" si="6"/>
        <v>-7.518739137827421E-2</v>
      </c>
    </row>
    <row r="150" spans="2:6" x14ac:dyDescent="0.25">
      <c r="B150">
        <v>0.48</v>
      </c>
      <c r="C150" s="67">
        <f t="shared" si="2"/>
        <v>-3.0380662810962854E-6</v>
      </c>
      <c r="D150">
        <f t="shared" si="1"/>
        <v>-6.7071947667992671E-7</v>
      </c>
      <c r="E150" s="60">
        <f t="shared" si="5"/>
        <v>-0.3038066281096285</v>
      </c>
      <c r="F150" s="60">
        <f t="shared" si="6"/>
        <v>-6.7071947667992668E-2</v>
      </c>
    </row>
    <row r="151" spans="2:6" x14ac:dyDescent="0.25">
      <c r="B151">
        <v>0.49</v>
      </c>
      <c r="C151" s="67">
        <f t="shared" si="2"/>
        <v>-2.6336643707383023E-6</v>
      </c>
      <c r="D151">
        <f t="shared" si="1"/>
        <v>-5.8255608233467847E-7</v>
      </c>
      <c r="E151" s="60">
        <f t="shared" si="5"/>
        <v>-0.26336643707383023</v>
      </c>
      <c r="F151" s="60">
        <f t="shared" si="6"/>
        <v>-5.8255608233467843E-2</v>
      </c>
    </row>
    <row r="152" spans="2:6" x14ac:dyDescent="0.25">
      <c r="B152">
        <v>0.5</v>
      </c>
      <c r="C152" s="67">
        <f t="shared" si="2"/>
        <v>-2.207953871836276E-6</v>
      </c>
      <c r="D152">
        <f t="shared" si="1"/>
        <v>-4.8897651967220709E-7</v>
      </c>
      <c r="E152" s="60">
        <f t="shared" si="5"/>
        <v>-0.22079538718362757</v>
      </c>
      <c r="F152" s="60">
        <f t="shared" si="6"/>
        <v>-4.8897651967220707E-2</v>
      </c>
    </row>
    <row r="153" spans="2:6" x14ac:dyDescent="0.25">
      <c r="B153">
        <v>0.51</v>
      </c>
      <c r="C153" s="67">
        <f t="shared" si="2"/>
        <v>-1.7672313449881524E-6</v>
      </c>
      <c r="D153">
        <f t="shared" si="1"/>
        <v>-3.916106278381599E-7</v>
      </c>
      <c r="E153" s="60">
        <f t="shared" si="5"/>
        <v>-0.17672313449881522</v>
      </c>
      <c r="F153" s="60">
        <f t="shared" si="6"/>
        <v>-3.9161062783815988E-2</v>
      </c>
    </row>
    <row r="154" spans="2:6" x14ac:dyDescent="0.25">
      <c r="B154">
        <v>0.52</v>
      </c>
      <c r="C154" s="67">
        <f t="shared" si="2"/>
        <v>-1.3177827049077011E-6</v>
      </c>
      <c r="D154">
        <f t="shared" si="1"/>
        <v>-2.9206895929407044E-7</v>
      </c>
      <c r="E154" s="60">
        <f t="shared" si="5"/>
        <v>-0.13177827049077009</v>
      </c>
      <c r="F154" s="60">
        <f t="shared" si="6"/>
        <v>-2.9206895929407041E-2</v>
      </c>
    </row>
    <row r="155" spans="2:6" x14ac:dyDescent="0.25">
      <c r="B155">
        <v>0.53</v>
      </c>
      <c r="C155" s="67">
        <f t="shared" si="2"/>
        <v>-8.6579994709402156E-7</v>
      </c>
      <c r="D155">
        <f t="shared" si="1"/>
        <v>-1.9190111658571554E-7</v>
      </c>
      <c r="E155" s="60">
        <f t="shared" si="5"/>
        <v>-8.6579994709402155E-2</v>
      </c>
      <c r="F155" s="60">
        <f t="shared" si="6"/>
        <v>-1.9190111658571554E-2</v>
      </c>
    </row>
    <row r="156" spans="2:6" x14ac:dyDescent="0.25">
      <c r="B156">
        <v>0.54</v>
      </c>
      <c r="C156" s="67">
        <f t="shared" si="2"/>
        <v>-4.1730245770327481E-7</v>
      </c>
      <c r="D156">
        <f t="shared" si="1"/>
        <v>-9.2567499247487113E-8</v>
      </c>
      <c r="E156" s="60">
        <f t="shared" si="5"/>
        <v>-4.1730245770327475E-2</v>
      </c>
      <c r="F156" s="60">
        <f t="shared" si="6"/>
        <v>-9.2567499247487098E-3</v>
      </c>
    </row>
    <row r="157" spans="2:6" x14ac:dyDescent="0.25">
      <c r="B157">
        <v>0.55000000000000004</v>
      </c>
      <c r="C157" s="67">
        <f t="shared" si="2"/>
        <v>2.1936338375546821E-8</v>
      </c>
      <c r="D157">
        <f t="shared" si="1"/>
        <v>4.5779191774067763E-9</v>
      </c>
      <c r="E157" s="60">
        <f t="shared" si="5"/>
        <v>2.1936338375546818E-3</v>
      </c>
      <c r="F157" s="60">
        <f t="shared" si="6"/>
        <v>4.577919177406776E-4</v>
      </c>
    </row>
    <row r="158" spans="2:6" x14ac:dyDescent="0.25">
      <c r="B158">
        <v>0.56000000000000005</v>
      </c>
      <c r="C158" s="67">
        <f t="shared" si="2"/>
        <v>4.464563521453366E-7</v>
      </c>
      <c r="D158">
        <f t="shared" si="1"/>
        <v>9.8296614813336441E-8</v>
      </c>
      <c r="E158" s="60">
        <f t="shared" si="5"/>
        <v>4.4645635214533658E-2</v>
      </c>
      <c r="F158" s="60">
        <f t="shared" si="6"/>
        <v>9.829661481333643E-3</v>
      </c>
    </row>
    <row r="159" spans="2:6" x14ac:dyDescent="0.25">
      <c r="B159">
        <v>0.56999999999999995</v>
      </c>
      <c r="C159" s="67">
        <f t="shared" si="2"/>
        <v>8.511716841286212E-7</v>
      </c>
      <c r="D159">
        <f t="shared" si="1"/>
        <v>1.8746911042397853E-7</v>
      </c>
      <c r="E159" s="60">
        <f t="shared" si="5"/>
        <v>8.5117168412862113E-2</v>
      </c>
      <c r="F159" s="60">
        <f t="shared" si="6"/>
        <v>1.8746911042397851E-2</v>
      </c>
    </row>
    <row r="160" spans="2:6" x14ac:dyDescent="0.25">
      <c r="B160">
        <v>0.57999999999999996</v>
      </c>
      <c r="C160" s="67">
        <f t="shared" si="2"/>
        <v>1.2314244960265112E-6</v>
      </c>
      <c r="D160">
        <f t="shared" si="1"/>
        <v>2.7109552183235317E-7</v>
      </c>
      <c r="E160" s="60">
        <f t="shared" si="5"/>
        <v>0.12314244960265111</v>
      </c>
      <c r="F160" s="60">
        <f t="shared" si="6"/>
        <v>2.7109552183235314E-2</v>
      </c>
    </row>
    <row r="161" spans="2:6" x14ac:dyDescent="0.25">
      <c r="B161">
        <v>0.59</v>
      </c>
      <c r="C161" s="67">
        <f t="shared" si="2"/>
        <v>1.5830315166575467E-6</v>
      </c>
      <c r="D161">
        <f t="shared" si="1"/>
        <v>3.4829485435649302E-7</v>
      </c>
      <c r="E161" s="60">
        <f t="shared" si="5"/>
        <v>0.15830315166575465</v>
      </c>
      <c r="F161" s="60">
        <f t="shared" si="6"/>
        <v>3.4829485435649302E-2</v>
      </c>
    </row>
    <row r="162" spans="2:6" x14ac:dyDescent="0.25">
      <c r="B162">
        <v>0.6</v>
      </c>
      <c r="C162" s="67">
        <f t="shared" si="2"/>
        <v>1.9023228757746032E-6</v>
      </c>
      <c r="D162">
        <f t="shared" si="1"/>
        <v>4.183042263312486E-7</v>
      </c>
      <c r="E162" s="60">
        <f t="shared" si="5"/>
        <v>0.1902322875774603</v>
      </c>
      <c r="F162" s="60">
        <f t="shared" si="6"/>
        <v>4.1830422633124857E-2</v>
      </c>
    </row>
    <row r="163" spans="2:6" x14ac:dyDescent="0.25">
      <c r="B163">
        <v>0.61</v>
      </c>
      <c r="C163" s="67">
        <f t="shared" si="2"/>
        <v>2.1861730405371107E-6</v>
      </c>
      <c r="D163">
        <f t="shared" si="1"/>
        <v>4.8047862114088619E-7</v>
      </c>
      <c r="E163" s="60">
        <f t="shared" si="5"/>
        <v>0.21861730405371105</v>
      </c>
      <c r="F163" s="60">
        <f t="shared" si="6"/>
        <v>4.8047862114088617E-2</v>
      </c>
    </row>
    <row r="164" spans="2:6" x14ac:dyDescent="0.25">
      <c r="B164">
        <v>0.62</v>
      </c>
      <c r="C164" s="67">
        <f t="shared" si="2"/>
        <v>2.4320237161732875E-6</v>
      </c>
      <c r="D164">
        <f t="shared" si="1"/>
        <v>5.3429130090709479E-7</v>
      </c>
      <c r="E164" s="60">
        <f t="shared" si="5"/>
        <v>0.24320237161732874</v>
      </c>
      <c r="F164" s="60">
        <f t="shared" si="6"/>
        <v>5.3429130090709473E-2</v>
      </c>
    </row>
    <row r="165" spans="2:6" x14ac:dyDescent="0.25">
      <c r="B165">
        <v>0.63</v>
      </c>
      <c r="C165" s="67">
        <f t="shared" si="2"/>
        <v>2.6378986647327644E-6</v>
      </c>
      <c r="D165">
        <f t="shared" si="1"/>
        <v>5.7933468131401356E-7</v>
      </c>
      <c r="E165" s="60">
        <f t="shared" si="5"/>
        <v>0.2637898664732764</v>
      </c>
      <c r="F165" s="60">
        <f t="shared" si="6"/>
        <v>5.793346813140135E-2</v>
      </c>
    </row>
    <row r="166" spans="2:6" x14ac:dyDescent="0.25">
      <c r="B166">
        <v>0.64</v>
      </c>
      <c r="C166" s="67">
        <f t="shared" si="2"/>
        <v>2.802410492506405E-6</v>
      </c>
      <c r="D166">
        <f t="shared" ref="D166:D229" si="7">$L$94*EXP($E$87*B166)*SIN($D$77*B166)+$M$94*EXP($E$88*B166)*SIN($D$78*B166)</f>
        <v>6.1532126974519707E-7</v>
      </c>
      <c r="E166" s="60">
        <f t="shared" si="5"/>
        <v>0.28024104925064047</v>
      </c>
      <c r="F166" s="60">
        <f t="shared" si="6"/>
        <v>6.1532126974519701E-2</v>
      </c>
    </row>
    <row r="167" spans="2:6" x14ac:dyDescent="0.25">
      <c r="B167">
        <v>0.65</v>
      </c>
      <c r="C167" s="67">
        <f t="shared" ref="C167:C230" si="8">$L$93*EXP($E$87*B167)*SIN($D$77*B167)-$M$93*EXP($E$88*B167)*SIN($D$78*B167)</f>
        <v>2.924759555494452E-6</v>
      </c>
      <c r="D167">
        <f t="shared" si="7"/>
        <v>6.4208419198703923E-7</v>
      </c>
      <c r="E167" s="60">
        <f t="shared" si="5"/>
        <v>0.29247595554944517</v>
      </c>
      <c r="F167" s="60">
        <f t="shared" si="6"/>
        <v>6.4208419198703917E-2</v>
      </c>
    </row>
    <row r="168" spans="2:6" x14ac:dyDescent="0.25">
      <c r="B168">
        <v>0.66</v>
      </c>
      <c r="C168" s="67">
        <f t="shared" si="8"/>
        <v>3.0047252305978554E-6</v>
      </c>
      <c r="D168">
        <f t="shared" si="7"/>
        <v>6.595768500913545E-7</v>
      </c>
      <c r="E168" s="60">
        <f t="shared" si="5"/>
        <v>0.3004725230597855</v>
      </c>
      <c r="F168" s="60">
        <f t="shared" si="6"/>
        <v>6.5957685009135444E-2</v>
      </c>
    </row>
    <row r="169" spans="2:6" x14ac:dyDescent="0.25">
      <c r="B169">
        <v>0.67</v>
      </c>
      <c r="C169" s="67">
        <f t="shared" si="8"/>
        <v>3.0426498952621831E-6</v>
      </c>
      <c r="D169">
        <f t="shared" si="7"/>
        <v>6.6787133573898678E-7</v>
      </c>
      <c r="E169" s="60">
        <f t="shared" ref="E169:E232" si="9">C169/10^-5</f>
        <v>0.30426498952621828</v>
      </c>
      <c r="F169" s="60">
        <f t="shared" ref="F169:F232" si="10">D169/10^-5</f>
        <v>6.6787133573898677E-2</v>
      </c>
    </row>
    <row r="170" spans="2:6" x14ac:dyDescent="0.25">
      <c r="B170">
        <v>0.68</v>
      </c>
      <c r="C170" s="67">
        <f t="shared" si="8"/>
        <v>3.0394160475785048E-6</v>
      </c>
      <c r="D170">
        <f t="shared" si="7"/>
        <v>6.6715534091293628E-7</v>
      </c>
      <c r="E170" s="60">
        <f t="shared" si="9"/>
        <v>0.30394160475785048</v>
      </c>
      <c r="F170" s="60">
        <f t="shared" si="10"/>
        <v>6.6715534091293618E-2</v>
      </c>
    </row>
    <row r="171" spans="2:6" x14ac:dyDescent="0.25">
      <c r="B171">
        <v>0.69</v>
      </c>
      <c r="C171" s="67">
        <f t="shared" si="8"/>
        <v>2.9964170801721369E-6</v>
      </c>
      <c r="D171">
        <f t="shared" si="7"/>
        <v>6.5772743652977111E-7</v>
      </c>
      <c r="E171" s="60">
        <f t="shared" si="9"/>
        <v>0.29964170801721368</v>
      </c>
      <c r="F171" s="60">
        <f t="shared" si="10"/>
        <v>6.5772743652977111E-2</v>
      </c>
    </row>
    <row r="172" spans="2:6" x14ac:dyDescent="0.25">
      <c r="B172">
        <v>0.7</v>
      </c>
      <c r="C172" s="67">
        <f t="shared" si="8"/>
        <v>2.9155222928890393E-6</v>
      </c>
      <c r="D172">
        <f t="shared" si="7"/>
        <v>6.3999071154740212E-7</v>
      </c>
      <c r="E172" s="60">
        <f t="shared" si="9"/>
        <v>0.2915522292889039</v>
      </c>
      <c r="F172" s="60">
        <f t="shared" si="10"/>
        <v>6.3999071154740211E-2</v>
      </c>
    </row>
    <row r="173" spans="2:6" x14ac:dyDescent="0.25">
      <c r="B173">
        <v>0.71</v>
      </c>
      <c r="C173" s="67">
        <f t="shared" si="8"/>
        <v>2.7990367901158136E-6</v>
      </c>
      <c r="D173">
        <f t="shared" si="7"/>
        <v>6.1444486800497253E-7</v>
      </c>
      <c r="E173" s="60">
        <f t="shared" si="9"/>
        <v>0.27990367901158136</v>
      </c>
      <c r="F173" s="60">
        <f t="shared" si="10"/>
        <v>6.1444486800497244E-2</v>
      </c>
    </row>
    <row r="174" spans="2:6" x14ac:dyDescent="0.25">
      <c r="B174">
        <v>0.72</v>
      </c>
      <c r="C174" s="67">
        <f t="shared" si="8"/>
        <v>2.6496569578061512E-6</v>
      </c>
      <c r="D174">
        <f t="shared" si="7"/>
        <v>5.8167694535185737E-7</v>
      </c>
      <c r="E174" s="60">
        <f t="shared" si="9"/>
        <v>0.26496569578061507</v>
      </c>
      <c r="F174" s="60">
        <f t="shared" si="10"/>
        <v>5.8167694535185735E-2</v>
      </c>
    </row>
    <row r="175" spans="2:6" x14ac:dyDescent="0.25">
      <c r="B175">
        <v>0.73</v>
      </c>
      <c r="C175" s="67">
        <f t="shared" si="8"/>
        <v>2.4704222526063015E-6</v>
      </c>
      <c r="D175">
        <f t="shared" si="7"/>
        <v>5.4235089895096491E-7</v>
      </c>
      <c r="E175" s="60">
        <f t="shared" si="9"/>
        <v>0.24704222526063013</v>
      </c>
      <c r="F175" s="60">
        <f t="shared" si="10"/>
        <v>5.4235089895096483E-2</v>
      </c>
    </row>
    <row r="176" spans="2:6" x14ac:dyDescent="0.25">
      <c r="B176">
        <v>0.74</v>
      </c>
      <c r="C176" s="67">
        <f t="shared" si="8"/>
        <v>2.2646640608812367E-6</v>
      </c>
      <c r="D176">
        <f t="shared" si="7"/>
        <v>4.9719628489331011E-7</v>
      </c>
      <c r="E176" s="60">
        <f t="shared" si="9"/>
        <v>0.22646640608812366</v>
      </c>
      <c r="F176" s="60">
        <f t="shared" si="10"/>
        <v>4.9719628489331008E-2</v>
      </c>
    </row>
    <row r="177" spans="2:6" x14ac:dyDescent="0.25">
      <c r="B177">
        <v>0.75</v>
      </c>
      <c r="C177" s="67">
        <f t="shared" si="8"/>
        <v>2.0359523992049522E-6</v>
      </c>
      <c r="D177">
        <f t="shared" si="7"/>
        <v>4.4699631042779021E-7</v>
      </c>
      <c r="E177" s="60">
        <f t="shared" si="9"/>
        <v>0.20359523992049519</v>
      </c>
      <c r="F177" s="60">
        <f t="shared" si="10"/>
        <v>4.469963104277902E-2</v>
      </c>
    </row>
    <row r="178" spans="2:6" x14ac:dyDescent="0.25">
      <c r="B178">
        <v>0.76</v>
      </c>
      <c r="C178" s="67">
        <f t="shared" si="8"/>
        <v>1.7880412304448189E-6</v>
      </c>
      <c r="D178">
        <f t="shared" si="7"/>
        <v>3.9257550150539081E-7</v>
      </c>
      <c r="E178" s="60">
        <f t="shared" si="9"/>
        <v>0.17880412304448187</v>
      </c>
      <c r="F178" s="60">
        <f t="shared" si="10"/>
        <v>3.9257550150539076E-2</v>
      </c>
    </row>
    <row r="179" spans="2:6" x14ac:dyDescent="0.25">
      <c r="B179">
        <v>0.77</v>
      </c>
      <c r="C179" s="67">
        <f t="shared" si="8"/>
        <v>1.5248131615227171E-6</v>
      </c>
      <c r="D179">
        <f t="shared" si="7"/>
        <v>3.347872212798361E-7</v>
      </c>
      <c r="E179" s="60">
        <f t="shared" si="9"/>
        <v>0.1524813161522717</v>
      </c>
      <c r="F179" s="60">
        <f t="shared" si="10"/>
        <v>3.3478722127983605E-2</v>
      </c>
    </row>
    <row r="180" spans="2:6" x14ac:dyDescent="0.25">
      <c r="B180">
        <v>0.78</v>
      </c>
      <c r="C180" s="67">
        <f t="shared" si="8"/>
        <v>1.2502242709459955E-6</v>
      </c>
      <c r="D180">
        <f t="shared" si="7"/>
        <v>2.7450125039831355E-7</v>
      </c>
      <c r="E180" s="60">
        <f t="shared" si="9"/>
        <v>0.12502242709459954</v>
      </c>
      <c r="F180" s="60">
        <f t="shared" si="10"/>
        <v>2.7450125039831352E-2</v>
      </c>
    </row>
    <row r="181" spans="2:6" x14ac:dyDescent="0.25">
      <c r="B181">
        <v>0.79</v>
      </c>
      <c r="C181" s="67">
        <f t="shared" si="8"/>
        <v>9.6824978699914553E-7</v>
      </c>
      <c r="D181">
        <f t="shared" si="7"/>
        <v>2.125916150916755E-7</v>
      </c>
      <c r="E181" s="60">
        <f t="shared" si="9"/>
        <v>9.6824978699914549E-2</v>
      </c>
      <c r="F181" s="60">
        <f t="shared" si="10"/>
        <v>2.1259161509167547E-2</v>
      </c>
    </row>
    <row r="182" spans="2:6" x14ac:dyDescent="0.25">
      <c r="B182">
        <v>0.8</v>
      </c>
      <c r="C182" s="67">
        <f t="shared" si="8"/>
        <v>6.8283130184526581E-7</v>
      </c>
      <c r="D182">
        <f t="shared" si="7"/>
        <v>1.4992482488741597E-7</v>
      </c>
      <c r="E182" s="60">
        <f t="shared" si="9"/>
        <v>6.8283130184526572E-2</v>
      </c>
      <c r="F182" s="60">
        <f t="shared" si="10"/>
        <v>1.4992482488741595E-2</v>
      </c>
    </row>
    <row r="183" spans="2:6" x14ac:dyDescent="0.25">
      <c r="B183">
        <v>0.81</v>
      </c>
      <c r="C183" s="67">
        <f t="shared" si="8"/>
        <v>3.9782616351188415E-7</v>
      </c>
      <c r="D183">
        <f t="shared" si="7"/>
        <v>8.7348659651037812E-8</v>
      </c>
      <c r="E183" s="60">
        <f t="shared" si="9"/>
        <v>3.9782616351188411E-2</v>
      </c>
      <c r="F183" s="60">
        <f t="shared" si="10"/>
        <v>8.7348659651037813E-3</v>
      </c>
    </row>
    <row r="184" spans="2:6" x14ac:dyDescent="0.25">
      <c r="B184">
        <v>0.82</v>
      </c>
      <c r="C184" s="67">
        <f t="shared" si="8"/>
        <v>1.1695963766634014E-7</v>
      </c>
      <c r="D184">
        <f t="shared" si="7"/>
        <v>2.5681626187139603E-8</v>
      </c>
      <c r="E184" s="60">
        <f t="shared" si="9"/>
        <v>1.1695963766634013E-2</v>
      </c>
      <c r="F184" s="60">
        <f t="shared" si="10"/>
        <v>2.56816261871396E-3</v>
      </c>
    </row>
    <row r="185" spans="2:6" x14ac:dyDescent="0.25">
      <c r="B185">
        <v>0.83</v>
      </c>
      <c r="C185" s="67">
        <f t="shared" si="8"/>
        <v>-1.5621962491122562E-7</v>
      </c>
      <c r="D185">
        <f t="shared" si="7"/>
        <v>-3.4296812256653735E-8</v>
      </c>
      <c r="E185" s="60">
        <f t="shared" si="9"/>
        <v>-1.5621962491122561E-2</v>
      </c>
      <c r="F185" s="60">
        <f t="shared" si="10"/>
        <v>-3.4296812256653731E-3</v>
      </c>
    </row>
    <row r="186" spans="2:6" x14ac:dyDescent="0.25">
      <c r="B186">
        <v>0.84</v>
      </c>
      <c r="C186" s="67">
        <f t="shared" si="8"/>
        <v>-4.1838034027706091E-7</v>
      </c>
      <c r="D186">
        <f t="shared" si="7"/>
        <v>-9.1855144999009839E-8</v>
      </c>
      <c r="E186" s="60">
        <f t="shared" si="9"/>
        <v>-4.1838034027706091E-2</v>
      </c>
      <c r="F186" s="60">
        <f t="shared" si="10"/>
        <v>-9.185514499900984E-3</v>
      </c>
    </row>
    <row r="187" spans="2:6" x14ac:dyDescent="0.25">
      <c r="B187">
        <v>0.85</v>
      </c>
      <c r="C187" s="67">
        <f t="shared" si="8"/>
        <v>-6.6644515295038767E-7</v>
      </c>
      <c r="D187">
        <f t="shared" si="7"/>
        <v>-1.4631778614177457E-7</v>
      </c>
      <c r="E187" s="60">
        <f t="shared" si="9"/>
        <v>-6.6644515295038759E-2</v>
      </c>
      <c r="F187" s="60">
        <f t="shared" si="10"/>
        <v>-1.4631778614177455E-2</v>
      </c>
    </row>
    <row r="188" spans="2:6" x14ac:dyDescent="0.25">
      <c r="B188">
        <v>0.86</v>
      </c>
      <c r="C188" s="67">
        <f t="shared" si="8"/>
        <v>-8.9762266576988343E-7</v>
      </c>
      <c r="D188">
        <f t="shared" si="7"/>
        <v>-1.9707204715755167E-7</v>
      </c>
      <c r="E188" s="60">
        <f t="shared" si="9"/>
        <v>-8.9762266576988339E-2</v>
      </c>
      <c r="F188" s="60">
        <f t="shared" si="10"/>
        <v>-1.9707204715755166E-2</v>
      </c>
    </row>
    <row r="189" spans="2:6" x14ac:dyDescent="0.25">
      <c r="B189">
        <v>0.87</v>
      </c>
      <c r="C189" s="67">
        <f t="shared" si="8"/>
        <v>-1.1094346670313665E-6</v>
      </c>
      <c r="D189">
        <f t="shared" si="7"/>
        <v>-2.4357405924884818E-7</v>
      </c>
      <c r="E189" s="60">
        <f t="shared" si="9"/>
        <v>-0.11094346670313664</v>
      </c>
      <c r="F189" s="60">
        <f t="shared" si="10"/>
        <v>-2.4357405924884817E-2</v>
      </c>
    </row>
    <row r="190" spans="2:6" x14ac:dyDescent="0.25">
      <c r="B190">
        <v>0.88</v>
      </c>
      <c r="C190" s="67">
        <f t="shared" si="8"/>
        <v>-1.2997383556921766E-6</v>
      </c>
      <c r="D190">
        <f t="shared" si="7"/>
        <v>-2.8535360730342732E-7</v>
      </c>
      <c r="E190" s="60">
        <f t="shared" si="9"/>
        <v>-0.12997383556921766</v>
      </c>
      <c r="F190" s="60">
        <f t="shared" si="10"/>
        <v>-2.853536073034273E-2</v>
      </c>
    </row>
    <row r="191" spans="2:6" x14ac:dyDescent="0.25">
      <c r="B191">
        <v>0.89</v>
      </c>
      <c r="C191" s="67">
        <f t="shared" si="8"/>
        <v>-1.466743437438106E-6</v>
      </c>
      <c r="D191">
        <f t="shared" si="7"/>
        <v>-3.2201785011100875E-7</v>
      </c>
      <c r="E191" s="60">
        <f t="shared" si="9"/>
        <v>-0.14667434374381058</v>
      </c>
      <c r="F191" s="60">
        <f t="shared" si="10"/>
        <v>-3.2201785011100874E-2</v>
      </c>
    </row>
    <row r="192" spans="2:6" x14ac:dyDescent="0.25">
      <c r="B192">
        <v>0.9</v>
      </c>
      <c r="C192" s="67">
        <f t="shared" si="8"/>
        <v>-1.6090240357539724E-6</v>
      </c>
      <c r="D192">
        <f t="shared" si="7"/>
        <v>-3.5325391481468764E-7</v>
      </c>
      <c r="E192" s="60">
        <f t="shared" si="9"/>
        <v>-0.16090240357539723</v>
      </c>
      <c r="F192" s="60">
        <f t="shared" si="10"/>
        <v>-3.5325391481468758E-2</v>
      </c>
    </row>
    <row r="193" spans="2:6" x14ac:dyDescent="0.25">
      <c r="B193">
        <v>0.91</v>
      </c>
      <c r="C193" s="67">
        <f t="shared" si="8"/>
        <v>-1.7255254319099684E-6</v>
      </c>
      <c r="D193">
        <f t="shared" si="7"/>
        <v>-3.7883036724669683E-7</v>
      </c>
      <c r="E193" s="60">
        <f t="shared" si="9"/>
        <v>-0.17255254319099683</v>
      </c>
      <c r="F193" s="60">
        <f t="shared" si="10"/>
        <v>-3.788303672466968E-2</v>
      </c>
    </row>
    <row r="194" spans="2:6" x14ac:dyDescent="0.25">
      <c r="B194">
        <v>0.92</v>
      </c>
      <c r="C194" s="67">
        <f t="shared" si="8"/>
        <v>-1.8155657151083392E-6</v>
      </c>
      <c r="D194">
        <f t="shared" si="7"/>
        <v>-3.9859757363205563E-7</v>
      </c>
      <c r="E194" s="60">
        <f t="shared" si="9"/>
        <v>-0.1815565715108339</v>
      </c>
      <c r="F194" s="60">
        <f t="shared" si="10"/>
        <v>-3.9859757363205559E-2</v>
      </c>
    </row>
    <row r="195" spans="2:6" x14ac:dyDescent="0.25">
      <c r="B195">
        <v>0.93</v>
      </c>
      <c r="C195" s="67">
        <f t="shared" si="8"/>
        <v>-1.8788324881202715E-6</v>
      </c>
      <c r="D195">
        <f t="shared" si="7"/>
        <v>-4.1248698285726444E-7</v>
      </c>
      <c r="E195" s="60">
        <f t="shared" si="9"/>
        <v>-0.18788324881202714</v>
      </c>
      <c r="F195" s="60">
        <f t="shared" si="10"/>
        <v>-4.1248698285726443E-2</v>
      </c>
    </row>
    <row r="196" spans="2:6" x14ac:dyDescent="0.25">
      <c r="B196">
        <v>0.94</v>
      </c>
      <c r="C196" s="67">
        <f t="shared" si="8"/>
        <v>-1.9153748338399378E-6</v>
      </c>
      <c r="D196">
        <f t="shared" si="7"/>
        <v>-4.2050937178919266E-7</v>
      </c>
      <c r="E196" s="60">
        <f t="shared" si="9"/>
        <v>-0.19153748338399376</v>
      </c>
      <c r="F196" s="60">
        <f t="shared" si="10"/>
        <v>-4.2050937178919265E-2</v>
      </c>
    </row>
    <row r="197" spans="2:6" x14ac:dyDescent="0.25">
      <c r="B197">
        <v>0.95</v>
      </c>
      <c r="C197" s="67">
        <f t="shared" si="8"/>
        <v>-1.9255908036265808E-6</v>
      </c>
      <c r="D197">
        <f t="shared" si="7"/>
        <v>-4.2275210869199481E-7</v>
      </c>
      <c r="E197" s="60">
        <f t="shared" si="9"/>
        <v>-0.19255908036265806</v>
      </c>
      <c r="F197" s="60">
        <f t="shared" si="10"/>
        <v>-4.2275210869199477E-2</v>
      </c>
    </row>
    <row r="198" spans="2:6" x14ac:dyDescent="0.25">
      <c r="B198">
        <v>0.96</v>
      </c>
      <c r="C198" s="67">
        <f t="shared" si="8"/>
        <v>-1.9102107385144333E-6</v>
      </c>
      <c r="D198">
        <f t="shared" si="7"/>
        <v>-4.1937550135740177E-7</v>
      </c>
      <c r="E198" s="60">
        <f t="shared" si="9"/>
        <v>-0.19102107385144332</v>
      </c>
      <c r="F198" s="60">
        <f t="shared" si="10"/>
        <v>-4.1937550135740173E-2</v>
      </c>
    </row>
    <row r="199" spans="2:6" x14ac:dyDescent="0.25">
      <c r="B199">
        <v>0.97</v>
      </c>
      <c r="C199" s="67">
        <f t="shared" si="8"/>
        <v>-1.8702767788517155E-6</v>
      </c>
      <c r="D199">
        <f t="shared" si="7"/>
        <v>-4.1060830691147658E-7</v>
      </c>
      <c r="E199" s="60">
        <f t="shared" si="9"/>
        <v>-0.18702767788517152</v>
      </c>
      <c r="F199" s="60">
        <f t="shared" si="10"/>
        <v>-4.1060830691147653E-2</v>
      </c>
    </row>
    <row r="200" spans="2:6" x14ac:dyDescent="0.25">
      <c r="B200">
        <v>0.98</v>
      </c>
      <c r="C200" s="67">
        <f t="shared" si="8"/>
        <v>-1.8071189562843055E-6</v>
      </c>
      <c r="D200">
        <f t="shared" si="7"/>
        <v>-3.9674248921671303E-7</v>
      </c>
      <c r="E200" s="60">
        <f t="shared" si="9"/>
        <v>-0.18071189562843054</v>
      </c>
      <c r="F200" s="60">
        <f t="shared" si="10"/>
        <v>-3.9674248921671297E-2</v>
      </c>
    </row>
    <row r="201" spans="2:6" x14ac:dyDescent="0.25">
      <c r="B201">
        <v>0.99</v>
      </c>
      <c r="C201" s="67">
        <f t="shared" si="8"/>
        <v>-1.7223282939222135E-6</v>
      </c>
      <c r="D201">
        <f t="shared" si="7"/>
        <v>-3.7812731723336061E-7</v>
      </c>
      <c r="E201" s="60">
        <f t="shared" si="9"/>
        <v>-0.17223282939222134</v>
      </c>
      <c r="F201" s="60">
        <f t="shared" si="10"/>
        <v>-3.781273172333606E-2</v>
      </c>
    </row>
    <row r="202" spans="2:6" x14ac:dyDescent="0.25">
      <c r="B202">
        <v>1</v>
      </c>
      <c r="C202" s="67">
        <f t="shared" si="8"/>
        <v>-1.6177273658091382E-6</v>
      </c>
      <c r="D202">
        <f t="shared" si="7"/>
        <v>-3.5516290356900365E-7</v>
      </c>
      <c r="E202" s="60">
        <f t="shared" si="9"/>
        <v>-0.16177273658091382</v>
      </c>
      <c r="F202" s="60">
        <f t="shared" si="10"/>
        <v>-3.5516290356900362E-2</v>
      </c>
    </row>
    <row r="203" spans="2:6" x14ac:dyDescent="0.25">
      <c r="B203">
        <v>1.01</v>
      </c>
      <c r="C203" s="67">
        <f t="shared" si="8"/>
        <v>-1.4953387853433288E-6</v>
      </c>
      <c r="D203">
        <f t="shared" si="7"/>
        <v>-3.2829328670502035E-7</v>
      </c>
      <c r="E203" s="60">
        <f t="shared" si="9"/>
        <v>-0.14953387853433286</v>
      </c>
      <c r="F203" s="60">
        <f t="shared" si="10"/>
        <v>-3.2829328670502034E-2</v>
      </c>
    </row>
    <row r="204" spans="2:6" x14ac:dyDescent="0.25">
      <c r="B204">
        <v>1.02</v>
      </c>
      <c r="C204" s="67">
        <f t="shared" si="8"/>
        <v>-1.3573521040512409E-6</v>
      </c>
      <c r="D204">
        <f t="shared" si="7"/>
        <v>-2.9799916305290126E-7</v>
      </c>
      <c r="E204" s="60">
        <f t="shared" si="9"/>
        <v>-0.13573521040512407</v>
      </c>
      <c r="F204" s="60">
        <f t="shared" si="10"/>
        <v>-2.9799916305290122E-2</v>
      </c>
    </row>
    <row r="205" spans="2:6" x14ac:dyDescent="0.25">
      <c r="B205">
        <v>1.03</v>
      </c>
      <c r="C205" s="67">
        <f t="shared" si="8"/>
        <v>-1.2060896071634537E-6</v>
      </c>
      <c r="D205">
        <f t="shared" si="7"/>
        <v>-2.6479037610132189E-7</v>
      </c>
      <c r="E205" s="60">
        <f t="shared" si="9"/>
        <v>-0.12060896071634536</v>
      </c>
      <c r="F205" s="60">
        <f t="shared" si="10"/>
        <v>-2.6479037610132188E-2</v>
      </c>
    </row>
    <row r="206" spans="2:6" x14ac:dyDescent="0.25">
      <c r="B206">
        <v>1.04</v>
      </c>
      <c r="C206" s="67">
        <f t="shared" si="8"/>
        <v>-1.0439714909402199E-6</v>
      </c>
      <c r="D206">
        <f t="shared" si="7"/>
        <v>-2.291982695270791E-7</v>
      </c>
      <c r="E206" s="60">
        <f t="shared" si="9"/>
        <v>-0.10439714909402198</v>
      </c>
      <c r="F206" s="60">
        <f t="shared" si="10"/>
        <v>-2.2919826952707906E-2</v>
      </c>
    </row>
    <row r="207" spans="2:6" x14ac:dyDescent="0.25">
      <c r="B207">
        <v>1.05</v>
      </c>
      <c r="C207" s="67">
        <f t="shared" si="8"/>
        <v>-8.7348089887799257E-7</v>
      </c>
      <c r="D207">
        <f t="shared" si="7"/>
        <v>-1.9176800933678166E-7</v>
      </c>
      <c r="E207" s="60">
        <f t="shared" si="9"/>
        <v>-8.7348089887799255E-2</v>
      </c>
      <c r="F207" s="60">
        <f t="shared" si="10"/>
        <v>-1.9176800933678163E-2</v>
      </c>
    </row>
    <row r="208" spans="2:6" x14ac:dyDescent="0.25">
      <c r="B208">
        <v>1.06</v>
      </c>
      <c r="C208" s="67">
        <f t="shared" si="8"/>
        <v>-6.9712928010908469E-7</v>
      </c>
      <c r="D208">
        <f t="shared" si="7"/>
        <v>-1.5305097697117492E-7</v>
      </c>
      <c r="E208" s="60">
        <f t="shared" si="9"/>
        <v>-6.9712928010908462E-2</v>
      </c>
      <c r="F208" s="60">
        <f t="shared" si="10"/>
        <v>-1.5305097697117491E-2</v>
      </c>
    </row>
    <row r="209" spans="2:6" x14ac:dyDescent="0.25">
      <c r="B209">
        <v>1.07</v>
      </c>
      <c r="C209" s="67">
        <f t="shared" si="8"/>
        <v>-5.1742251386347327E-7</v>
      </c>
      <c r="D209">
        <f t="shared" si="7"/>
        <v>-1.1359733093945911E-7</v>
      </c>
      <c r="E209" s="60">
        <f t="shared" si="9"/>
        <v>-5.1742251386347325E-2</v>
      </c>
      <c r="F209" s="60">
        <f t="shared" si="10"/>
        <v>-1.135973309394591E-2</v>
      </c>
    </row>
    <row r="210" spans="2:6" x14ac:dyDescent="0.25">
      <c r="B210">
        <v>1.08</v>
      </c>
      <c r="C210" s="67">
        <f t="shared" si="8"/>
        <v>-3.3682821923504844E-7</v>
      </c>
      <c r="D210">
        <f t="shared" si="7"/>
        <v>-7.3948829063915264E-8</v>
      </c>
      <c r="E210" s="60">
        <f t="shared" si="9"/>
        <v>-3.3682821923504844E-2</v>
      </c>
      <c r="F210" s="60">
        <f t="shared" si="10"/>
        <v>-7.3948829063915254E-3</v>
      </c>
    </row>
    <row r="211" spans="2:6" x14ac:dyDescent="0.25">
      <c r="B211">
        <v>1.0900000000000001</v>
      </c>
      <c r="C211" s="67">
        <f t="shared" si="8"/>
        <v>-1.5774464017752967E-7</v>
      </c>
      <c r="D211">
        <f t="shared" si="7"/>
        <v>-3.463199691899512E-8</v>
      </c>
      <c r="E211" s="60">
        <f t="shared" si="9"/>
        <v>-1.5774464017752964E-2</v>
      </c>
      <c r="F211" s="60">
        <f t="shared" si="10"/>
        <v>-3.4631996918995118E-3</v>
      </c>
    </row>
    <row r="212" spans="2:6" x14ac:dyDescent="0.25">
      <c r="B212">
        <v>1.1000000000000001</v>
      </c>
      <c r="C212" s="67">
        <f t="shared" si="8"/>
        <v>1.7528537813273939E-8</v>
      </c>
      <c r="D212">
        <f t="shared" si="7"/>
        <v>3.8482793369934299E-9</v>
      </c>
      <c r="E212" s="60">
        <f t="shared" si="9"/>
        <v>1.7528537813273938E-3</v>
      </c>
      <c r="F212" s="60">
        <f t="shared" si="10"/>
        <v>3.8482793369934296E-4</v>
      </c>
    </row>
    <row r="213" spans="2:6" x14ac:dyDescent="0.25">
      <c r="B213">
        <v>1.1100000000000001</v>
      </c>
      <c r="C213" s="67">
        <f t="shared" si="8"/>
        <v>1.8681711991899269E-7</v>
      </c>
      <c r="D213">
        <f t="shared" si="7"/>
        <v>4.1014665691120026E-8</v>
      </c>
      <c r="E213" s="60">
        <f t="shared" si="9"/>
        <v>1.8681711991899268E-2</v>
      </c>
      <c r="F213" s="60">
        <f t="shared" si="10"/>
        <v>4.1014665691120021E-3</v>
      </c>
    </row>
    <row r="214" spans="2:6" x14ac:dyDescent="0.25">
      <c r="B214">
        <v>1.1200000000000001</v>
      </c>
      <c r="C214" s="67">
        <f t="shared" si="8"/>
        <v>3.4809680372618548E-7</v>
      </c>
      <c r="D214">
        <f t="shared" si="7"/>
        <v>7.6422737308218171E-8</v>
      </c>
      <c r="E214" s="60">
        <f t="shared" si="9"/>
        <v>3.4809680372618543E-2</v>
      </c>
      <c r="F214" s="60">
        <f t="shared" si="10"/>
        <v>7.6422737308218169E-3</v>
      </c>
    </row>
    <row r="215" spans="2:6" x14ac:dyDescent="0.25">
      <c r="B215">
        <v>1.1299999999999999</v>
      </c>
      <c r="C215" s="67">
        <f t="shared" si="8"/>
        <v>4.9951481343669175E-7</v>
      </c>
      <c r="D215">
        <f t="shared" si="7"/>
        <v>1.0966572790234555E-7</v>
      </c>
      <c r="E215" s="60">
        <f t="shared" si="9"/>
        <v>4.9951481343669168E-2</v>
      </c>
      <c r="F215" s="60">
        <f t="shared" si="10"/>
        <v>1.0966572790234554E-2</v>
      </c>
    </row>
    <row r="216" spans="2:6" x14ac:dyDescent="0.25">
      <c r="B216">
        <v>1.1399999999999999</v>
      </c>
      <c r="C216" s="67">
        <f t="shared" si="8"/>
        <v>6.3940857362240758E-7</v>
      </c>
      <c r="D216">
        <f t="shared" si="7"/>
        <v>1.403786291474994E-7</v>
      </c>
      <c r="E216" s="60">
        <f t="shared" si="9"/>
        <v>6.3940857362240755E-2</v>
      </c>
      <c r="F216" s="60">
        <f t="shared" si="10"/>
        <v>1.4037862914749939E-2</v>
      </c>
    </row>
    <row r="217" spans="2:6" x14ac:dyDescent="0.25">
      <c r="B217">
        <v>1.1499999999999999</v>
      </c>
      <c r="C217" s="67">
        <f t="shared" si="8"/>
        <v>7.6632127475623479E-7</v>
      </c>
      <c r="D217">
        <f t="shared" si="7"/>
        <v>1.6824160772723428E-7</v>
      </c>
      <c r="E217" s="60">
        <f t="shared" si="9"/>
        <v>7.6632127475623465E-2</v>
      </c>
      <c r="F217" s="60">
        <f t="shared" si="10"/>
        <v>1.6824160772723428E-2</v>
      </c>
    </row>
    <row r="218" spans="2:6" x14ac:dyDescent="0.25">
      <c r="B218">
        <v>1.1599999999999999</v>
      </c>
      <c r="C218" s="67">
        <f t="shared" si="8"/>
        <v>8.7901422837657933E-7</v>
      </c>
      <c r="D218">
        <f t="shared" si="7"/>
        <v>1.9298271762262171E-7</v>
      </c>
      <c r="E218" s="60">
        <f t="shared" si="9"/>
        <v>8.7901422837657922E-2</v>
      </c>
      <c r="F218" s="60">
        <f t="shared" si="10"/>
        <v>1.9298271762262169E-2</v>
      </c>
    </row>
    <row r="219" spans="2:6" x14ac:dyDescent="0.25">
      <c r="B219">
        <v>1.17</v>
      </c>
      <c r="C219" s="67">
        <f t="shared" si="8"/>
        <v>9.7647595521035577E-7</v>
      </c>
      <c r="D219">
        <f t="shared" si="7"/>
        <v>2.143798952054406E-7</v>
      </c>
      <c r="E219" s="60">
        <f t="shared" si="9"/>
        <v>9.7647595521035566E-2</v>
      </c>
      <c r="F219" s="60">
        <f t="shared" si="10"/>
        <v>2.1437989520544057E-2</v>
      </c>
    </row>
    <row r="220" spans="2:6" x14ac:dyDescent="0.25">
      <c r="B220">
        <v>1.18</v>
      </c>
      <c r="C220" s="67">
        <f t="shared" si="8"/>
        <v>1.0579279942980493E-6</v>
      </c>
      <c r="D220">
        <f t="shared" si="7"/>
        <v>2.3226223450994882E-7</v>
      </c>
      <c r="E220" s="60">
        <f t="shared" si="9"/>
        <v>0.10579279942980492</v>
      </c>
      <c r="F220" s="60">
        <f t="shared" si="10"/>
        <v>2.3226223450994881E-2</v>
      </c>
    </row>
    <row r="221" spans="2:6" x14ac:dyDescent="0.25">
      <c r="B221">
        <v>1.19</v>
      </c>
      <c r="C221" s="67">
        <f t="shared" si="8"/>
        <v>1.1228274645716077E-6</v>
      </c>
      <c r="D221">
        <f t="shared" si="7"/>
        <v>2.4651054957890396E-7</v>
      </c>
      <c r="E221" s="60">
        <f t="shared" si="9"/>
        <v>0.11228274645716076</v>
      </c>
      <c r="F221" s="60">
        <f t="shared" si="10"/>
        <v>2.4651054957890394E-2</v>
      </c>
    </row>
    <row r="222" spans="2:6" x14ac:dyDescent="0.25">
      <c r="B222">
        <v>1.2</v>
      </c>
      <c r="C222" s="67">
        <f t="shared" si="8"/>
        <v>1.1708664519057624E-6</v>
      </c>
      <c r="D222">
        <f t="shared" si="7"/>
        <v>2.5705723990193603E-7</v>
      </c>
      <c r="E222" s="60">
        <f t="shared" si="9"/>
        <v>0.11708664519057624</v>
      </c>
      <c r="F222" s="60">
        <f t="shared" si="10"/>
        <v>2.57057239901936E-2</v>
      </c>
    </row>
    <row r="223" spans="2:6" x14ac:dyDescent="0.25">
      <c r="B223">
        <v>1.21</v>
      </c>
      <c r="C223" s="67">
        <f t="shared" si="8"/>
        <v>1.2019683339104726E-6</v>
      </c>
      <c r="D223">
        <f t="shared" si="7"/>
        <v>2.6388548357977144E-7</v>
      </c>
      <c r="E223" s="60">
        <f t="shared" si="9"/>
        <v>0.12019683339104725</v>
      </c>
      <c r="F223" s="60">
        <f t="shared" si="10"/>
        <v>2.6388548357977142E-2</v>
      </c>
    </row>
    <row r="224" spans="2:6" x14ac:dyDescent="0.25">
      <c r="B224">
        <v>1.22</v>
      </c>
      <c r="C224" s="67">
        <f t="shared" si="8"/>
        <v>1.2162811912180707E-6</v>
      </c>
      <c r="D224">
        <f t="shared" si="7"/>
        <v>2.6702779085910815E-7</v>
      </c>
      <c r="E224" s="60">
        <f t="shared" si="9"/>
        <v>0.12162811912180706</v>
      </c>
      <c r="F224" s="60">
        <f t="shared" si="10"/>
        <v>2.6702779085910813E-2</v>
      </c>
    </row>
    <row r="225" spans="2:6" x14ac:dyDescent="0.25">
      <c r="B225">
        <v>1.23</v>
      </c>
      <c r="C225" s="67">
        <f t="shared" si="8"/>
        <v>1.214168487355351E-6</v>
      </c>
      <c r="D225">
        <f t="shared" si="7"/>
        <v>2.6656395800417792E-7</v>
      </c>
      <c r="E225" s="60">
        <f t="shared" si="9"/>
        <v>0.12141684873553509</v>
      </c>
      <c r="F225" s="60">
        <f t="shared" si="10"/>
        <v>2.665639580041779E-2</v>
      </c>
    </row>
    <row r="226" spans="2:6" x14ac:dyDescent="0.25">
      <c r="B226">
        <v>1.24</v>
      </c>
      <c r="C226" s="67">
        <f t="shared" si="8"/>
        <v>1.1961972291442233E-6</v>
      </c>
      <c r="D226">
        <f t="shared" si="7"/>
        <v>2.6261846802813924E-7</v>
      </c>
      <c r="E226" s="60">
        <f t="shared" si="9"/>
        <v>0.11961972291442233</v>
      </c>
      <c r="F226" s="60">
        <f t="shared" si="10"/>
        <v>2.6261846802813921E-2</v>
      </c>
    </row>
    <row r="227" spans="2:6" x14ac:dyDescent="0.25">
      <c r="B227">
        <v>1.25</v>
      </c>
      <c r="C227" s="67">
        <f t="shared" si="8"/>
        <v>1.1631238456674621E-6</v>
      </c>
      <c r="D227">
        <f t="shared" si="7"/>
        <v>2.5535739053901486E-7</v>
      </c>
      <c r="E227" s="60">
        <f t="shared" si="9"/>
        <v>0.1163123845667462</v>
      </c>
      <c r="F227" s="60">
        <f t="shared" si="10"/>
        <v>2.5535739053901482E-2</v>
      </c>
    </row>
    <row r="228" spans="2:6" x14ac:dyDescent="0.25">
      <c r="B228">
        <v>1.26</v>
      </c>
      <c r="C228" s="67">
        <f t="shared" si="8"/>
        <v>1.1158780459496148E-6</v>
      </c>
      <c r="D228">
        <f t="shared" si="7"/>
        <v>2.4498483781246059E-7</v>
      </c>
      <c r="E228" s="60">
        <f t="shared" si="9"/>
        <v>0.11158780459496148</v>
      </c>
      <c r="F228" s="60">
        <f t="shared" si="10"/>
        <v>2.4498483781246059E-2</v>
      </c>
    </row>
    <row r="229" spans="2:6" x14ac:dyDescent="0.25">
      <c r="B229">
        <v>1.27</v>
      </c>
      <c r="C229" s="67">
        <f t="shared" si="8"/>
        <v>1.0555449334778324E-6</v>
      </c>
      <c r="D229">
        <f t="shared" si="7"/>
        <v>2.3173903815200656E-7</v>
      </c>
      <c r="E229" s="60">
        <f t="shared" si="9"/>
        <v>0.10555449334778323</v>
      </c>
      <c r="F229" s="60">
        <f t="shared" si="10"/>
        <v>2.3173903815200653E-2</v>
      </c>
    </row>
    <row r="230" spans="2:6" x14ac:dyDescent="0.25">
      <c r="B230">
        <v>1.28</v>
      </c>
      <c r="C230" s="67">
        <f t="shared" si="8"/>
        <v>9.8334566942338194E-7</v>
      </c>
      <c r="D230">
        <f t="shared" ref="D230:D293" si="11">$L$94*EXP($E$87*B230)*SIN($D$77*B230)+$M$94*EXP($E$88*B230)*SIN($D$78*B230)</f>
        <v>2.1588809061452835E-7</v>
      </c>
      <c r="E230" s="60">
        <f t="shared" si="9"/>
        <v>9.8334566942338192E-2</v>
      </c>
      <c r="F230" s="60">
        <f t="shared" si="10"/>
        <v>2.1588809061452833E-2</v>
      </c>
    </row>
    <row r="231" spans="2:6" x14ac:dyDescent="0.25">
      <c r="B231">
        <v>1.29</v>
      </c>
      <c r="C231" s="67">
        <f t="shared" ref="C231:C294" si="12">$L$93*EXP($E$87*B231)*SIN($D$77*B231)-$M$93*EXP($E$88*B231)*SIN($D$78*B231)</f>
        <v>9.006169858808303E-7</v>
      </c>
      <c r="D231">
        <f t="shared" si="11"/>
        <v>1.9772546725559328E-7</v>
      </c>
      <c r="E231" s="60">
        <f t="shared" si="9"/>
        <v>9.0061698588083022E-2</v>
      </c>
      <c r="F231" s="60">
        <f t="shared" si="10"/>
        <v>1.9772546725559326E-2</v>
      </c>
    </row>
    <row r="232" spans="2:6" x14ac:dyDescent="0.25">
      <c r="B232">
        <v>1.3</v>
      </c>
      <c r="C232" s="67">
        <f t="shared" si="12"/>
        <v>8.0878985563479914E-7</v>
      </c>
      <c r="D232">
        <f t="shared" si="11"/>
        <v>1.7756533018970382E-7</v>
      </c>
      <c r="E232" s="60">
        <f t="shared" si="9"/>
        <v>8.0878985563479902E-2</v>
      </c>
      <c r="F232" s="60">
        <f t="shared" si="10"/>
        <v>1.7756533018970382E-2</v>
      </c>
    </row>
    <row r="233" spans="2:6" x14ac:dyDescent="0.25">
      <c r="B233">
        <v>1.31</v>
      </c>
      <c r="C233" s="67">
        <f t="shared" si="12"/>
        <v>7.0936762596573383E-7</v>
      </c>
      <c r="D233">
        <f t="shared" si="11"/>
        <v>1.5573773098023151E-7</v>
      </c>
      <c r="E233" s="60">
        <f t="shared" ref="E233:E296" si="13">C233/10^-5</f>
        <v>7.0936762596573374E-2</v>
      </c>
      <c r="F233" s="60">
        <f t="shared" ref="F233:F296" si="14">D233/10^-5</f>
        <v>1.5573773098023149E-2</v>
      </c>
    </row>
    <row r="234" spans="2:6" x14ac:dyDescent="0.25">
      <c r="B234">
        <v>1.32</v>
      </c>
      <c r="C234" s="67">
        <f t="shared" si="12"/>
        <v>6.0390392094068184E-7</v>
      </c>
      <c r="D234">
        <f t="shared" si="11"/>
        <v>1.3258375920047263E-7</v>
      </c>
      <c r="E234" s="60">
        <f t="shared" si="13"/>
        <v>6.0390392094068178E-2</v>
      </c>
      <c r="F234" s="60">
        <f t="shared" si="14"/>
        <v>1.3258375920047262E-2</v>
      </c>
    </row>
    <row r="235" spans="2:6" x14ac:dyDescent="0.25">
      <c r="B235">
        <v>1.33</v>
      </c>
      <c r="C235" s="67">
        <f t="shared" si="12"/>
        <v>4.9398060967641078E-7</v>
      </c>
      <c r="D235">
        <f t="shared" si="11"/>
        <v>1.084507054790152E-7</v>
      </c>
      <c r="E235" s="60">
        <f t="shared" si="13"/>
        <v>4.9398060967641072E-2</v>
      </c>
      <c r="F235" s="60">
        <f t="shared" si="14"/>
        <v>1.0845070547901519E-2</v>
      </c>
    </row>
    <row r="236" spans="2:6" x14ac:dyDescent="0.25">
      <c r="B236">
        <v>1.34</v>
      </c>
      <c r="C236" s="67">
        <f t="shared" si="12"/>
        <v>3.8118612742953784E-7</v>
      </c>
      <c r="D236">
        <f t="shared" si="11"/>
        <v>8.3687302007741243E-8</v>
      </c>
      <c r="E236" s="60">
        <f t="shared" si="13"/>
        <v>3.8118612742953778E-2</v>
      </c>
      <c r="F236" s="60">
        <f t="shared" si="14"/>
        <v>8.3687302007741243E-3</v>
      </c>
    </row>
    <row r="237" spans="2:6" x14ac:dyDescent="0.25">
      <c r="B237">
        <v>1.35</v>
      </c>
      <c r="C237" s="67">
        <f t="shared" si="12"/>
        <v>2.6709442232160458E-7</v>
      </c>
      <c r="D237">
        <f t="shared" si="11"/>
        <v>5.8639100406419357E-8</v>
      </c>
      <c r="E237" s="60">
        <f t="shared" si="13"/>
        <v>2.6709442232160457E-2</v>
      </c>
      <c r="F237" s="60">
        <f t="shared" si="14"/>
        <v>5.8639100406419351E-3</v>
      </c>
    </row>
    <row r="238" spans="2:6" x14ac:dyDescent="0.25">
      <c r="B238">
        <v>1.36</v>
      </c>
      <c r="C238" s="67">
        <f t="shared" si="12"/>
        <v>1.5324478334275021E-7</v>
      </c>
      <c r="D238">
        <f t="shared" si="11"/>
        <v>3.3644043069130022E-8</v>
      </c>
      <c r="E238" s="60">
        <f t="shared" si="13"/>
        <v>1.532447833427502E-2</v>
      </c>
      <c r="F238" s="60">
        <f t="shared" si="14"/>
        <v>3.364404306913002E-3</v>
      </c>
    </row>
    <row r="239" spans="2:6" x14ac:dyDescent="0.25">
      <c r="B239">
        <v>1.37</v>
      </c>
      <c r="C239" s="67">
        <f t="shared" si="12"/>
        <v>4.112278532330141E-8</v>
      </c>
      <c r="D239">
        <f t="shared" si="11"/>
        <v>9.0282797366231814E-9</v>
      </c>
      <c r="E239" s="60">
        <f t="shared" si="13"/>
        <v>4.1122785323301405E-3</v>
      </c>
      <c r="F239" s="60">
        <f t="shared" si="14"/>
        <v>9.0282797366231802E-4</v>
      </c>
    </row>
    <row r="240" spans="2:6" x14ac:dyDescent="0.25">
      <c r="B240">
        <v>1.38</v>
      </c>
      <c r="C240" s="67">
        <f t="shared" si="12"/>
        <v>-6.7857435828512585E-8</v>
      </c>
      <c r="D240">
        <f t="shared" si="11"/>
        <v>-1.4897723877305205E-8</v>
      </c>
      <c r="E240" s="60">
        <f t="shared" si="13"/>
        <v>-6.785743582851258E-3</v>
      </c>
      <c r="F240" s="60">
        <f t="shared" si="14"/>
        <v>-1.4897723877305203E-3</v>
      </c>
    </row>
    <row r="241" spans="2:6" x14ac:dyDescent="0.25">
      <c r="B241">
        <v>1.39</v>
      </c>
      <c r="C241" s="67">
        <f t="shared" si="12"/>
        <v>-1.7236938877856752E-7</v>
      </c>
      <c r="D241">
        <f t="shared" si="11"/>
        <v>-3.7842743946154673E-8</v>
      </c>
      <c r="E241" s="60">
        <f t="shared" si="13"/>
        <v>-1.7236938877856749E-2</v>
      </c>
      <c r="F241" s="60">
        <f t="shared" si="14"/>
        <v>-3.7842743946154668E-3</v>
      </c>
    </row>
    <row r="242" spans="2:6" x14ac:dyDescent="0.25">
      <c r="B242">
        <v>1.4</v>
      </c>
      <c r="C242" s="67">
        <f t="shared" si="12"/>
        <v>-2.7118875059281904E-7</v>
      </c>
      <c r="D242">
        <f t="shared" si="11"/>
        <v>-5.9537987154857163E-8</v>
      </c>
      <c r="E242" s="60">
        <f t="shared" si="13"/>
        <v>-2.7118875059281903E-2</v>
      </c>
      <c r="F242" s="60">
        <f t="shared" si="14"/>
        <v>-5.9537987154857155E-3</v>
      </c>
    </row>
    <row r="243" spans="2:6" x14ac:dyDescent="0.25">
      <c r="B243">
        <v>1.41</v>
      </c>
      <c r="C243" s="67">
        <f t="shared" si="12"/>
        <v>-3.6320607342677779E-7</v>
      </c>
      <c r="D243">
        <f t="shared" si="11"/>
        <v>-7.9739880381411339E-8</v>
      </c>
      <c r="E243" s="60">
        <f t="shared" si="13"/>
        <v>-3.6320607342677773E-2</v>
      </c>
      <c r="F243" s="60">
        <f t="shared" si="14"/>
        <v>-7.9739880381411339E-3</v>
      </c>
    </row>
    <row r="244" spans="2:6" x14ac:dyDescent="0.25">
      <c r="B244">
        <v>1.42</v>
      </c>
      <c r="C244" s="67">
        <f t="shared" si="12"/>
        <v>-4.4743756704841148E-7</v>
      </c>
      <c r="D244">
        <f t="shared" si="11"/>
        <v>-9.8232437938435915E-8</v>
      </c>
      <c r="E244" s="60">
        <f t="shared" si="13"/>
        <v>-4.4743756704841146E-2</v>
      </c>
      <c r="F244" s="60">
        <f t="shared" si="14"/>
        <v>-9.8232437938435904E-3</v>
      </c>
    </row>
    <row r="245" spans="2:6" x14ac:dyDescent="0.25">
      <c r="B245">
        <v>1.43</v>
      </c>
      <c r="C245" s="67">
        <f t="shared" si="12"/>
        <v>-5.230338789203845E-7</v>
      </c>
      <c r="D245">
        <f t="shared" si="11"/>
        <v>-1.1482918919019E-7</v>
      </c>
      <c r="E245" s="60">
        <f t="shared" si="13"/>
        <v>-5.2303387892038443E-2</v>
      </c>
      <c r="F245" s="60">
        <f t="shared" si="14"/>
        <v>-1.1482918919019E-2</v>
      </c>
    </row>
    <row r="246" spans="2:6" x14ac:dyDescent="0.25">
      <c r="B246">
        <v>1.44</v>
      </c>
      <c r="C246" s="67">
        <f t="shared" si="12"/>
        <v>-5.8928682240629446E-7</v>
      </c>
      <c r="D246">
        <f t="shared" si="11"/>
        <v>-1.2937465569190717E-7</v>
      </c>
      <c r="E246" s="60">
        <f t="shared" si="13"/>
        <v>-5.8928682240629443E-2</v>
      </c>
      <c r="F246" s="60">
        <f t="shared" si="14"/>
        <v>-1.2937465569190716E-2</v>
      </c>
    </row>
    <row r="247" spans="2:6" x14ac:dyDescent="0.25">
      <c r="B247">
        <v>1.45</v>
      </c>
      <c r="C247" s="67">
        <f t="shared" si="12"/>
        <v>-6.4563403220588672E-7</v>
      </c>
      <c r="D247">
        <f t="shared" si="11"/>
        <v>-1.4174537326408979E-7</v>
      </c>
      <c r="E247" s="60">
        <f t="shared" si="13"/>
        <v>-6.4563403220588664E-2</v>
      </c>
      <c r="F247" s="60">
        <f t="shared" si="14"/>
        <v>-1.4174537326408977E-2</v>
      </c>
    </row>
    <row r="248" spans="2:6" x14ac:dyDescent="0.25">
      <c r="B248">
        <v>1.46</v>
      </c>
      <c r="C248" s="67">
        <f t="shared" si="12"/>
        <v>-6.916615540016719E-7</v>
      </c>
      <c r="D248">
        <f t="shared" si="11"/>
        <v>-1.5185046053469294E-7</v>
      </c>
      <c r="E248" s="60">
        <f t="shared" si="13"/>
        <v>-6.9166155400167184E-2</v>
      </c>
      <c r="F248" s="60">
        <f t="shared" si="14"/>
        <v>-1.5185046053469292E-2</v>
      </c>
    </row>
    <row r="249" spans="2:6" x14ac:dyDescent="0.25">
      <c r="B249">
        <v>1.47</v>
      </c>
      <c r="C249" s="67">
        <f t="shared" si="12"/>
        <v>-7.2710440216989287E-7</v>
      </c>
      <c r="D249">
        <f t="shared" si="11"/>
        <v>-1.5963174138136914E-7</v>
      </c>
      <c r="E249" s="60">
        <f t="shared" si="13"/>
        <v>-7.2710440216989275E-2</v>
      </c>
      <c r="F249" s="60">
        <f t="shared" si="14"/>
        <v>-1.5963174138136912E-2</v>
      </c>
    </row>
    <row r="250" spans="2:6" x14ac:dyDescent="0.25">
      <c r="B250">
        <v>1.48</v>
      </c>
      <c r="C250" s="67">
        <f t="shared" si="12"/>
        <v>-7.5184514495304771E-7</v>
      </c>
      <c r="D250">
        <f t="shared" si="11"/>
        <v>-1.6506343431402954E-7</v>
      </c>
      <c r="E250" s="60">
        <f t="shared" si="13"/>
        <v>-7.5184514495304763E-2</v>
      </c>
      <c r="F250" s="60">
        <f t="shared" si="14"/>
        <v>-1.6506343431402951E-2</v>
      </c>
    </row>
    <row r="251" spans="2:6" x14ac:dyDescent="0.25">
      <c r="B251">
        <v>1.49</v>
      </c>
      <c r="C251" s="67">
        <f t="shared" si="12"/>
        <v>-7.659106004174646E-7</v>
      </c>
      <c r="D251">
        <f t="shared" si="11"/>
        <v>-1.6815142709085857E-7</v>
      </c>
      <c r="E251" s="60">
        <f t="shared" si="13"/>
        <v>-7.6591060041746456E-2</v>
      </c>
      <c r="F251" s="60">
        <f t="shared" si="14"/>
        <v>-1.6815142709085854E-2</v>
      </c>
    </row>
    <row r="252" spans="2:6" x14ac:dyDescent="0.25">
      <c r="B252">
        <v>1.5</v>
      </c>
      <c r="C252" s="67">
        <f t="shared" si="12"/>
        <v>-7.6946674856719441E-7</v>
      </c>
      <c r="D252">
        <f t="shared" si="11"/>
        <v>-1.6893215970139425E-7</v>
      </c>
      <c r="E252" s="60">
        <f t="shared" si="13"/>
        <v>-7.6946674856719438E-2</v>
      </c>
      <c r="F252" s="60">
        <f t="shared" si="14"/>
        <v>-1.6893215970139423E-2</v>
      </c>
    </row>
    <row r="253" spans="2:6" x14ac:dyDescent="0.25">
      <c r="B253">
        <v>1.51</v>
      </c>
      <c r="C253" s="67">
        <f t="shared" si="12"/>
        <v>-7.6281198492699348E-7</v>
      </c>
      <c r="D253">
        <f t="shared" si="11"/>
        <v>-1.6747114322834499E-7</v>
      </c>
      <c r="E253" s="60">
        <f t="shared" si="13"/>
        <v>-7.6281198492699348E-2</v>
      </c>
      <c r="F253" s="60">
        <f t="shared" si="14"/>
        <v>-1.6747114322834499E-2</v>
      </c>
    </row>
    <row r="254" spans="2:6" x14ac:dyDescent="0.25">
      <c r="B254">
        <v>1.52</v>
      </c>
      <c r="C254" s="67">
        <f t="shared" si="12"/>
        <v>-7.4636885855008741E-7</v>
      </c>
      <c r="D254">
        <f t="shared" si="11"/>
        <v>-1.6386114597323719E-7</v>
      </c>
      <c r="E254" s="60">
        <f t="shared" si="13"/>
        <v>-7.4636885855008731E-2</v>
      </c>
      <c r="F254" s="60">
        <f t="shared" si="14"/>
        <v>-1.6386114597323719E-2</v>
      </c>
    </row>
    <row r="255" spans="2:6" x14ac:dyDescent="0.25">
      <c r="B255">
        <v>1.53</v>
      </c>
      <c r="C255" s="67">
        <f t="shared" si="12"/>
        <v>-7.2067445259470872E-7</v>
      </c>
      <c r="D255">
        <f t="shared" si="11"/>
        <v>-1.5822008156550821E-7</v>
      </c>
      <c r="E255" s="60">
        <f t="shared" si="13"/>
        <v>-7.2067445259470869E-2</v>
      </c>
      <c r="F255" s="60">
        <f t="shared" si="14"/>
        <v>-1.5822008156550819E-2</v>
      </c>
    </row>
    <row r="256" spans="2:6" x14ac:dyDescent="0.25">
      <c r="B256">
        <v>1.54</v>
      </c>
      <c r="C256" s="67">
        <f t="shared" si="12"/>
        <v>-6.8636957822842528E-7</v>
      </c>
      <c r="D256">
        <f t="shared" si="11"/>
        <v>-1.5068863654423284E-7</v>
      </c>
      <c r="E256" s="60">
        <f t="shared" si="13"/>
        <v>-6.8636957822842529E-2</v>
      </c>
      <c r="F256" s="60">
        <f t="shared" si="14"/>
        <v>-1.5068863654423283E-2</v>
      </c>
    </row>
    <row r="257" spans="2:6" x14ac:dyDescent="0.25">
      <c r="B257">
        <v>1.55</v>
      </c>
      <c r="C257" s="67">
        <f t="shared" si="12"/>
        <v>-6.4418696258007436E-7</v>
      </c>
      <c r="D257">
        <f t="shared" si="11"/>
        <v>-1.4142767708851979E-7</v>
      </c>
      <c r="E257" s="60">
        <f t="shared" si="13"/>
        <v>-6.4418696258007432E-2</v>
      </c>
      <c r="F257" s="60">
        <f t="shared" si="14"/>
        <v>-1.4142767708851978E-2</v>
      </c>
    </row>
    <row r="258" spans="2:6" x14ac:dyDescent="0.25">
      <c r="B258">
        <v>1.56</v>
      </c>
      <c r="C258" s="67">
        <f t="shared" si="12"/>
        <v>-5.9493861872208269E-7</v>
      </c>
      <c r="D258">
        <f t="shared" si="11"/>
        <v>-1.3061547616716263E-7</v>
      </c>
      <c r="E258" s="60">
        <f t="shared" si="13"/>
        <v>-5.9493861872208266E-2</v>
      </c>
      <c r="F258" s="60">
        <f t="shared" si="14"/>
        <v>-1.3061547616716261E-2</v>
      </c>
    </row>
    <row r="259" spans="2:6" x14ac:dyDescent="0.25">
      <c r="B259">
        <v>1.57</v>
      </c>
      <c r="C259" s="67">
        <f t="shared" si="12"/>
        <v>-5.3950259022446485E-7</v>
      </c>
      <c r="D259">
        <f t="shared" si="11"/>
        <v>-1.184448033789324E-7</v>
      </c>
      <c r="E259" s="60">
        <f t="shared" si="13"/>
        <v>-5.3950259022446483E-2</v>
      </c>
      <c r="F259" s="60">
        <f t="shared" si="14"/>
        <v>-1.1844480337893239E-2</v>
      </c>
    </row>
    <row r="260" spans="2:6" x14ac:dyDescent="0.25">
      <c r="B260">
        <v>1.58</v>
      </c>
      <c r="C260" s="67">
        <f t="shared" si="12"/>
        <v>-4.7880926470477558E-7</v>
      </c>
      <c r="D260">
        <f t="shared" si="11"/>
        <v>-1.0511992016829613E-7</v>
      </c>
      <c r="E260" s="60">
        <f t="shared" si="13"/>
        <v>-4.7880926470477557E-2</v>
      </c>
      <c r="F260" s="60">
        <f t="shared" si="14"/>
        <v>-1.0511992016829612E-2</v>
      </c>
    </row>
    <row r="261" spans="2:6" x14ac:dyDescent="0.25">
      <c r="B261">
        <v>1.59</v>
      </c>
      <c r="C261" s="67">
        <f t="shared" si="12"/>
        <v>-4.1382745006896755E-7</v>
      </c>
      <c r="D261">
        <f t="shared" si="11"/>
        <v>-9.0853522941226241E-8</v>
      </c>
      <c r="E261" s="60">
        <f t="shared" si="13"/>
        <v>-4.1382745006896753E-2</v>
      </c>
      <c r="F261" s="60">
        <f t="shared" si="14"/>
        <v>-9.0853522941226235E-3</v>
      </c>
    </row>
    <row r="262" spans="2:6" x14ac:dyDescent="0.25">
      <c r="B262">
        <v>1.6</v>
      </c>
      <c r="C262" s="67">
        <f t="shared" si="12"/>
        <v>-3.4555040389168297E-7</v>
      </c>
      <c r="D262">
        <f t="shared" si="11"/>
        <v>-7.5863675893029572E-8</v>
      </c>
      <c r="E262" s="60">
        <f t="shared" si="13"/>
        <v>-3.4555040389168297E-2</v>
      </c>
      <c r="F262" s="60">
        <f t="shared" si="14"/>
        <v>-7.5863675893029564E-3</v>
      </c>
    </row>
    <row r="263" spans="2:6" x14ac:dyDescent="0.25">
      <c r="B263">
        <v>1.61</v>
      </c>
      <c r="C263" s="67">
        <f t="shared" si="12"/>
        <v>-2.7498200074641522E-7</v>
      </c>
      <c r="D263">
        <f t="shared" si="11"/>
        <v>-6.0370774122309922E-8</v>
      </c>
      <c r="E263" s="60">
        <f t="shared" si="13"/>
        <v>-2.7498200074641519E-2</v>
      </c>
      <c r="F263" s="60">
        <f t="shared" si="14"/>
        <v>-6.0370774122309916E-3</v>
      </c>
    </row>
    <row r="264" spans="2:6" x14ac:dyDescent="0.25">
      <c r="B264">
        <v>1.62</v>
      </c>
      <c r="C264" s="67">
        <f t="shared" si="12"/>
        <v>-2.0312321441845553E-7</v>
      </c>
      <c r="D264">
        <f t="shared" si="11"/>
        <v>-4.4594575875709178E-8</v>
      </c>
      <c r="E264" s="60">
        <f t="shared" si="13"/>
        <v>-2.0312321441845551E-2</v>
      </c>
      <c r="F264" s="60">
        <f t="shared" si="14"/>
        <v>-4.4594575875709173E-3</v>
      </c>
    </row>
    <row r="265" spans="2:6" x14ac:dyDescent="0.25">
      <c r="B265">
        <v>1.63</v>
      </c>
      <c r="C265" s="67">
        <f t="shared" si="12"/>
        <v>-1.3095908199368326E-7</v>
      </c>
      <c r="D265">
        <f t="shared" si="11"/>
        <v>-2.8751340585829152E-8</v>
      </c>
      <c r="E265" s="60">
        <f t="shared" si="13"/>
        <v>-1.3095908199368326E-2</v>
      </c>
      <c r="F265" s="60">
        <f t="shared" si="14"/>
        <v>-2.8751340585829151E-3</v>
      </c>
    </row>
    <row r="266" spans="2:6" x14ac:dyDescent="0.25">
      <c r="B266">
        <v>1.64</v>
      </c>
      <c r="C266" s="67">
        <f t="shared" si="12"/>
        <v>-5.944630501202079E-8</v>
      </c>
      <c r="D266">
        <f t="shared" si="11"/>
        <v>-1.3051106773180085E-8</v>
      </c>
      <c r="E266" s="60">
        <f t="shared" si="13"/>
        <v>-5.9446305012020783E-3</v>
      </c>
      <c r="F266" s="60">
        <f t="shared" si="14"/>
        <v>-1.3051106773180083E-3</v>
      </c>
    </row>
    <row r="267" spans="2:6" x14ac:dyDescent="0.25">
      <c r="B267">
        <v>1.65</v>
      </c>
      <c r="C267" s="67">
        <f t="shared" si="12"/>
        <v>1.0498370578105285E-8</v>
      </c>
      <c r="D267">
        <f t="shared" si="11"/>
        <v>2.3048590704177841E-9</v>
      </c>
      <c r="E267" s="60">
        <f t="shared" si="13"/>
        <v>1.0498370578105284E-3</v>
      </c>
      <c r="F267" s="60">
        <f t="shared" si="14"/>
        <v>2.3048590704177838E-4</v>
      </c>
    </row>
    <row r="268" spans="2:6" x14ac:dyDescent="0.25">
      <c r="B268">
        <v>1.66</v>
      </c>
      <c r="C268" s="67">
        <f t="shared" si="12"/>
        <v>7.8008868798116786E-8</v>
      </c>
      <c r="D268">
        <f t="shared" si="11"/>
        <v>1.7126414764214635E-8</v>
      </c>
      <c r="E268" s="60">
        <f t="shared" si="13"/>
        <v>7.8008868798116783E-3</v>
      </c>
      <c r="F268" s="60">
        <f t="shared" si="14"/>
        <v>1.7126414764214635E-3</v>
      </c>
    </row>
    <row r="269" spans="2:6" x14ac:dyDescent="0.25">
      <c r="B269">
        <v>1.67</v>
      </c>
      <c r="C269" s="67">
        <f t="shared" si="12"/>
        <v>1.422794815304791E-7</v>
      </c>
      <c r="D269">
        <f t="shared" si="11"/>
        <v>3.1236671556785343E-8</v>
      </c>
      <c r="E269" s="60">
        <f t="shared" si="13"/>
        <v>1.4227948153047908E-2</v>
      </c>
      <c r="F269" s="60">
        <f t="shared" si="14"/>
        <v>3.123667155678534E-3</v>
      </c>
    </row>
    <row r="270" spans="2:6" x14ac:dyDescent="0.25">
      <c r="B270">
        <v>1.68</v>
      </c>
      <c r="C270" s="67">
        <f t="shared" si="12"/>
        <v>2.0257345607592365E-7</v>
      </c>
      <c r="D270">
        <f t="shared" si="11"/>
        <v>4.4473879476611771E-8</v>
      </c>
      <c r="E270" s="60">
        <f t="shared" si="13"/>
        <v>2.0257345607592365E-2</v>
      </c>
      <c r="F270" s="60">
        <f t="shared" si="14"/>
        <v>4.4473879476611767E-3</v>
      </c>
    </row>
    <row r="271" spans="2:6" x14ac:dyDescent="0.25">
      <c r="B271">
        <v>1.69</v>
      </c>
      <c r="C271" s="67">
        <f t="shared" si="12"/>
        <v>2.5823039617688548E-7</v>
      </c>
      <c r="D271">
        <f t="shared" si="11"/>
        <v>5.6693052185748125E-8</v>
      </c>
      <c r="E271" s="60">
        <f t="shared" si="13"/>
        <v>2.5823039617688545E-2</v>
      </c>
      <c r="F271" s="60">
        <f t="shared" si="14"/>
        <v>5.6693052185748122E-3</v>
      </c>
    </row>
    <row r="272" spans="2:6" x14ac:dyDescent="0.25">
      <c r="B272">
        <v>1.7</v>
      </c>
      <c r="C272" s="67">
        <f t="shared" si="12"/>
        <v>3.0867241837455316E-7</v>
      </c>
      <c r="D272">
        <f t="shared" si="11"/>
        <v>6.7767318573880428E-8</v>
      </c>
      <c r="E272" s="60">
        <f t="shared" si="13"/>
        <v>3.0867241837455314E-2</v>
      </c>
      <c r="F272" s="60">
        <f t="shared" si="14"/>
        <v>6.7767318573880419E-3</v>
      </c>
    </row>
    <row r="273" spans="2:6" x14ac:dyDescent="0.25">
      <c r="B273">
        <v>1.71</v>
      </c>
      <c r="C273" s="67">
        <f t="shared" si="12"/>
        <v>3.5340902380360884E-7</v>
      </c>
      <c r="D273">
        <f t="shared" si="11"/>
        <v>7.7588992333852099E-8</v>
      </c>
      <c r="E273" s="60">
        <f t="shared" si="13"/>
        <v>3.5340902380360882E-2</v>
      </c>
      <c r="F273" s="60">
        <f t="shared" si="14"/>
        <v>7.7588992333852093E-3</v>
      </c>
    </row>
    <row r="274" spans="2:6" x14ac:dyDescent="0.25">
      <c r="B274">
        <v>1.72</v>
      </c>
      <c r="C274" s="67">
        <f t="shared" si="12"/>
        <v>3.9204066368992356E-7</v>
      </c>
      <c r="D274">
        <f t="shared" si="11"/>
        <v>8.6070354746915231E-8</v>
      </c>
      <c r="E274" s="60">
        <f t="shared" si="13"/>
        <v>3.9204066368992353E-2</v>
      </c>
      <c r="F274" s="60">
        <f t="shared" si="14"/>
        <v>8.6070354746915229E-3</v>
      </c>
    </row>
    <row r="275" spans="2:6" x14ac:dyDescent="0.25">
      <c r="B275">
        <v>1.73</v>
      </c>
      <c r="C275" s="67">
        <f t="shared" si="12"/>
        <v>4.242609946666393E-7</v>
      </c>
      <c r="D275">
        <f t="shared" si="11"/>
        <v>9.3144149824872965E-8</v>
      </c>
      <c r="E275" s="60">
        <f t="shared" si="13"/>
        <v>4.2426099466663925E-2</v>
      </c>
      <c r="F275" s="60">
        <f t="shared" si="14"/>
        <v>9.3144149824872964E-3</v>
      </c>
    </row>
    <row r="276" spans="2:6" x14ac:dyDescent="0.25">
      <c r="B276">
        <v>1.74</v>
      </c>
      <c r="C276" s="67">
        <f t="shared" si="12"/>
        <v>4.4985783733902596E-7</v>
      </c>
      <c r="D276">
        <f t="shared" si="11"/>
        <v>9.8763794757679115E-8</v>
      </c>
      <c r="E276" s="60">
        <f t="shared" si="13"/>
        <v>4.4985783733902593E-2</v>
      </c>
      <c r="F276" s="60">
        <f t="shared" si="14"/>
        <v>9.8763794757679105E-3</v>
      </c>
    </row>
    <row r="277" spans="2:6" x14ac:dyDescent="0.25">
      <c r="B277">
        <v>1.75</v>
      </c>
      <c r="C277" s="67">
        <f t="shared" si="12"/>
        <v>4.6871286809883524E-7</v>
      </c>
      <c r="D277">
        <f t="shared" si="11"/>
        <v>1.0290331225298755E-7</v>
      </c>
      <c r="E277" s="60">
        <f t="shared" si="13"/>
        <v>4.6871286809883519E-2</v>
      </c>
      <c r="F277" s="60">
        <f t="shared" si="14"/>
        <v>1.0290331225298753E-2</v>
      </c>
    </row>
    <row r="278" spans="2:6" x14ac:dyDescent="0.25">
      <c r="B278">
        <v>1.76</v>
      </c>
      <c r="C278" s="67">
        <f t="shared" si="12"/>
        <v>4.808000898215773E-7</v>
      </c>
      <c r="D278">
        <f t="shared" si="11"/>
        <v>1.055569947862165E-7</v>
      </c>
      <c r="E278" s="60">
        <f t="shared" si="13"/>
        <v>4.8080008982157724E-2</v>
      </c>
      <c r="F278" s="60">
        <f t="shared" si="14"/>
        <v>1.0555699478621649E-2</v>
      </c>
    </row>
    <row r="279" spans="2:6" x14ac:dyDescent="0.25">
      <c r="B279">
        <v>1.77</v>
      </c>
      <c r="C279" s="67">
        <f t="shared" si="12"/>
        <v>4.8618314160097987E-7</v>
      </c>
      <c r="D279">
        <f t="shared" si="11"/>
        <v>1.0673881396766173E-7</v>
      </c>
      <c r="E279" s="60">
        <f t="shared" si="13"/>
        <v>4.8618314160097986E-2</v>
      </c>
      <c r="F279" s="60">
        <f t="shared" si="14"/>
        <v>1.0673881396766172E-2</v>
      </c>
    </row>
    <row r="280" spans="2:6" x14ac:dyDescent="0.25">
      <c r="B280">
        <v>1.78</v>
      </c>
      <c r="C280" s="67">
        <f t="shared" si="12"/>
        <v>4.8501152092979472E-7</v>
      </c>
      <c r="D280">
        <f t="shared" si="11"/>
        <v>1.0648159114323318E-7</v>
      </c>
      <c r="E280" s="60">
        <f t="shared" si="13"/>
        <v>4.850115209297947E-2</v>
      </c>
      <c r="F280" s="60">
        <f t="shared" si="14"/>
        <v>1.0648159114323317E-2</v>
      </c>
    </row>
    <row r="281" spans="2:6" x14ac:dyDescent="0.25">
      <c r="B281">
        <v>1.79</v>
      </c>
      <c r="C281" s="67">
        <f t="shared" si="12"/>
        <v>4.7751580359288317E-7</v>
      </c>
      <c r="D281">
        <f t="shared" si="11"/>
        <v>1.0483594794847833E-7</v>
      </c>
      <c r="E281" s="60">
        <f t="shared" si="13"/>
        <v>4.7751580359288316E-2</v>
      </c>
      <c r="F281" s="60">
        <f t="shared" si="14"/>
        <v>1.0483594794847832E-2</v>
      </c>
    </row>
    <row r="282" spans="2:6" x14ac:dyDescent="0.25">
      <c r="B282">
        <v>1.8</v>
      </c>
      <c r="C282" s="67">
        <f t="shared" si="12"/>
        <v>4.6400195688739086E-7</v>
      </c>
      <c r="D282">
        <f t="shared" si="11"/>
        <v>1.0186905780759281E-7</v>
      </c>
      <c r="E282" s="60">
        <f t="shared" si="13"/>
        <v>4.6400195688739085E-2</v>
      </c>
      <c r="F282" s="60">
        <f t="shared" si="14"/>
        <v>1.018690578075928E-2</v>
      </c>
    </row>
    <row r="283" spans="2:6" x14ac:dyDescent="0.25">
      <c r="B283">
        <v>1.81</v>
      </c>
      <c r="C283" s="67">
        <f t="shared" si="12"/>
        <v>4.448448505396327E-7</v>
      </c>
      <c r="D283">
        <f t="shared" si="11"/>
        <v>9.7663221291190551E-8</v>
      </c>
      <c r="E283" s="60">
        <f t="shared" si="13"/>
        <v>4.4484485053963269E-2</v>
      </c>
      <c r="F283" s="60">
        <f t="shared" si="14"/>
        <v>9.7663221291190549E-3</v>
      </c>
    </row>
    <row r="284" spans="2:6" x14ac:dyDescent="0.25">
      <c r="B284">
        <v>1.82</v>
      </c>
      <c r="C284" s="67">
        <f t="shared" si="12"/>
        <v>4.2048107678652113E-7</v>
      </c>
      <c r="D284">
        <f t="shared" si="11"/>
        <v>9.2314289804978176E-8</v>
      </c>
      <c r="E284" s="60">
        <f t="shared" si="13"/>
        <v>4.2048107678652108E-2</v>
      </c>
      <c r="F284" s="60">
        <f t="shared" si="14"/>
        <v>9.2314289804978165E-3</v>
      </c>
    </row>
    <row r="285" spans="2:6" x14ac:dyDescent="0.25">
      <c r="B285">
        <v>1.83</v>
      </c>
      <c r="C285" s="67">
        <f t="shared" si="12"/>
        <v>3.9140119649223511E-7</v>
      </c>
      <c r="D285">
        <f t="shared" si="11"/>
        <v>8.592996326764743E-8</v>
      </c>
      <c r="E285" s="60">
        <f t="shared" si="13"/>
        <v>3.9140119649223509E-2</v>
      </c>
      <c r="F285" s="60">
        <f t="shared" si="14"/>
        <v>8.5929963267647423E-3</v>
      </c>
    </row>
    <row r="286" spans="2:6" x14ac:dyDescent="0.25">
      <c r="B286">
        <v>1.84</v>
      </c>
      <c r="C286" s="67">
        <f t="shared" si="12"/>
        <v>3.5814153186317459E-7</v>
      </c>
      <c r="D286">
        <f t="shared" si="11"/>
        <v>7.8627988246934248E-8</v>
      </c>
      <c r="E286" s="60">
        <f t="shared" si="13"/>
        <v>3.5814153186317456E-2</v>
      </c>
      <c r="F286" s="60">
        <f t="shared" si="14"/>
        <v>7.8627988246934236E-3</v>
      </c>
    </row>
    <row r="287" spans="2:6" x14ac:dyDescent="0.25">
      <c r="B287">
        <v>1.85</v>
      </c>
      <c r="C287" s="67">
        <f t="shared" si="12"/>
        <v>3.2127562831374693E-7</v>
      </c>
      <c r="D287">
        <f t="shared" si="11"/>
        <v>7.0534283459576343E-8</v>
      </c>
      <c r="E287" s="60">
        <f t="shared" si="13"/>
        <v>3.212756283137469E-2</v>
      </c>
      <c r="F287" s="60">
        <f t="shared" si="14"/>
        <v>7.0534283459576337E-3</v>
      </c>
    </row>
    <row r="288" spans="2:6" x14ac:dyDescent="0.25">
      <c r="B288">
        <v>1.86</v>
      </c>
      <c r="C288" s="67">
        <f t="shared" si="12"/>
        <v>2.8140550835204176E-7</v>
      </c>
      <c r="D288">
        <f t="shared" si="11"/>
        <v>6.1781019610390013E-8</v>
      </c>
      <c r="E288" s="60">
        <f t="shared" si="13"/>
        <v>2.8140550835204173E-2</v>
      </c>
      <c r="F288" s="60">
        <f t="shared" si="14"/>
        <v>6.1781019610390011E-3</v>
      </c>
    </row>
    <row r="289" spans="2:6" x14ac:dyDescent="0.25">
      <c r="B289">
        <v>1.87</v>
      </c>
      <c r="C289" s="67">
        <f t="shared" si="12"/>
        <v>2.3915283904871185E-7</v>
      </c>
      <c r="D289">
        <f t="shared" si="11"/>
        <v>5.2504680259018959E-8</v>
      </c>
      <c r="E289" s="60">
        <f t="shared" si="13"/>
        <v>2.3915283904871184E-2</v>
      </c>
      <c r="F289" s="60">
        <f t="shared" si="14"/>
        <v>5.2504680259018955E-3</v>
      </c>
    </row>
    <row r="290" spans="2:6" x14ac:dyDescent="0.25">
      <c r="B290">
        <v>1.88</v>
      </c>
      <c r="C290" s="67">
        <f t="shared" si="12"/>
        <v>1.9515013179481805E-7</v>
      </c>
      <c r="D290">
        <f t="shared" si="11"/>
        <v>4.2844129775546008E-8</v>
      </c>
      <c r="E290" s="60">
        <f t="shared" si="13"/>
        <v>1.9515013179481802E-2</v>
      </c>
      <c r="F290" s="60">
        <f t="shared" si="14"/>
        <v>4.2844129775546002E-3</v>
      </c>
    </row>
    <row r="291" spans="2:6" x14ac:dyDescent="0.25">
      <c r="B291">
        <v>1.89</v>
      </c>
      <c r="C291" s="67">
        <f t="shared" si="12"/>
        <v>1.5003208873337569E-7</v>
      </c>
      <c r="D291">
        <f t="shared" si="11"/>
        <v>3.2938713497503034E-8</v>
      </c>
      <c r="E291" s="60">
        <f t="shared" si="13"/>
        <v>1.5003208873337568E-2</v>
      </c>
      <c r="F291" s="60">
        <f t="shared" si="14"/>
        <v>3.2938713497503032E-3</v>
      </c>
    </row>
    <row r="292" spans="2:6" x14ac:dyDescent="0.25">
      <c r="B292">
        <v>1.9</v>
      </c>
      <c r="C292" s="67">
        <f t="shared" si="12"/>
        <v>1.0442720456976064E-7</v>
      </c>
      <c r="D292">
        <f t="shared" si="11"/>
        <v>2.2926413953894189E-8</v>
      </c>
      <c r="E292" s="60">
        <f t="shared" si="13"/>
        <v>1.0442720456976064E-2</v>
      </c>
      <c r="F292" s="60">
        <f t="shared" si="14"/>
        <v>2.2926413953894189E-3</v>
      </c>
    </row>
    <row r="293" spans="2:6" x14ac:dyDescent="0.25">
      <c r="B293">
        <v>1.91</v>
      </c>
      <c r="C293" s="67">
        <f t="shared" si="12"/>
        <v>5.8949725546827461E-8</v>
      </c>
      <c r="D293">
        <f t="shared" si="11"/>
        <v>1.2942085502752025E-8</v>
      </c>
      <c r="E293" s="60">
        <f t="shared" si="13"/>
        <v>5.894972554682746E-3</v>
      </c>
      <c r="F293" s="60">
        <f t="shared" si="14"/>
        <v>1.2942085502752024E-3</v>
      </c>
    </row>
    <row r="294" spans="2:6" x14ac:dyDescent="0.25">
      <c r="B294">
        <v>1.92</v>
      </c>
      <c r="C294" s="67">
        <f t="shared" si="12"/>
        <v>1.4192059343372158E-8</v>
      </c>
      <c r="D294">
        <f t="shared" ref="D294:D357" si="15">$L$94*EXP($E$87*B294)*SIN($D$77*B294)+$M$94*EXP($E$88*B294)*SIN($D$78*B294)</f>
        <v>3.1157879664145992E-9</v>
      </c>
      <c r="E294" s="60">
        <f t="shared" si="13"/>
        <v>1.4192059343372157E-3</v>
      </c>
      <c r="F294" s="60">
        <f t="shared" si="14"/>
        <v>3.115787966414599E-4</v>
      </c>
    </row>
    <row r="295" spans="2:6" x14ac:dyDescent="0.25">
      <c r="B295">
        <v>1.93</v>
      </c>
      <c r="C295" s="67">
        <f t="shared" ref="C295:C358" si="16">$L$93*EXP($E$87*B295)*SIN($D$77*B295)-$M$93*EXP($E$88*B295)*SIN($D$78*B295)</f>
        <v>-2.9282279339201381E-8</v>
      </c>
      <c r="D295">
        <f t="shared" si="15"/>
        <v>-6.4287621258213563E-9</v>
      </c>
      <c r="E295" s="60">
        <f t="shared" si="13"/>
        <v>-2.9282279339201381E-3</v>
      </c>
      <c r="F295" s="60">
        <f t="shared" si="14"/>
        <v>-6.4287621258213561E-4</v>
      </c>
    </row>
    <row r="296" spans="2:6" x14ac:dyDescent="0.25">
      <c r="B296">
        <v>1.94</v>
      </c>
      <c r="C296" s="67">
        <f t="shared" si="16"/>
        <v>-7.0945112547492319E-8</v>
      </c>
      <c r="D296">
        <f t="shared" si="15"/>
        <v>-1.5575606231822138E-8</v>
      </c>
      <c r="E296" s="60">
        <f t="shared" si="13"/>
        <v>-7.0945112547492317E-3</v>
      </c>
      <c r="F296" s="60">
        <f t="shared" si="14"/>
        <v>-1.5575606231822137E-3</v>
      </c>
    </row>
    <row r="297" spans="2:6" x14ac:dyDescent="0.25">
      <c r="B297">
        <v>1.95</v>
      </c>
      <c r="C297" s="67">
        <f t="shared" si="16"/>
        <v>-1.103093677211043E-7</v>
      </c>
      <c r="D297">
        <f t="shared" si="15"/>
        <v>-2.4217810270653183E-8</v>
      </c>
      <c r="E297" s="60">
        <f t="shared" ref="E297:E360" si="17">C297/10^-5</f>
        <v>-1.1030936772110429E-2</v>
      </c>
      <c r="F297" s="60">
        <f t="shared" ref="F297:F360" si="18">D297/10^-5</f>
        <v>-2.4217810270653183E-3</v>
      </c>
    </row>
    <row r="298" spans="2:6" x14ac:dyDescent="0.25">
      <c r="B298">
        <v>1.96</v>
      </c>
      <c r="C298" s="67">
        <f t="shared" si="16"/>
        <v>-1.4693411770280583E-7</v>
      </c>
      <c r="D298">
        <f t="shared" si="15"/>
        <v>-3.2258571128874458E-8</v>
      </c>
      <c r="E298" s="60">
        <f t="shared" si="17"/>
        <v>-1.4693411770280581E-2</v>
      </c>
      <c r="F298" s="60">
        <f t="shared" si="18"/>
        <v>-3.2258571128874454E-3</v>
      </c>
    </row>
    <row r="299" spans="2:6" x14ac:dyDescent="0.25">
      <c r="B299">
        <v>1.97</v>
      </c>
      <c r="C299" s="67">
        <f t="shared" si="16"/>
        <v>-1.8042884991997383E-7</v>
      </c>
      <c r="D299">
        <f t="shared" si="15"/>
        <v>-3.9612153935663481E-8</v>
      </c>
      <c r="E299" s="60">
        <f t="shared" si="17"/>
        <v>-1.8042884991997382E-2</v>
      </c>
      <c r="F299" s="60">
        <f t="shared" si="18"/>
        <v>-3.9612153935663476E-3</v>
      </c>
    </row>
    <row r="300" spans="2:6" x14ac:dyDescent="0.25">
      <c r="B300">
        <v>1.98</v>
      </c>
      <c r="C300" s="67">
        <f t="shared" si="16"/>
        <v>-2.1045693404078759E-7</v>
      </c>
      <c r="D300">
        <f t="shared" si="15"/>
        <v>-4.6204653367512549E-8</v>
      </c>
      <c r="E300" s="60">
        <f t="shared" si="17"/>
        <v>-2.1045693404078757E-2</v>
      </c>
      <c r="F300" s="60">
        <f t="shared" si="18"/>
        <v>-4.6204653367512543E-3</v>
      </c>
    </row>
    <row r="301" spans="2:6" x14ac:dyDescent="0.25">
      <c r="B301">
        <v>1.99</v>
      </c>
      <c r="C301" s="67">
        <f t="shared" si="16"/>
        <v>-2.3673826893121429E-7</v>
      </c>
      <c r="D301">
        <f t="shared" si="15"/>
        <v>-5.1974574772963427E-8</v>
      </c>
      <c r="E301" s="60">
        <f t="shared" si="17"/>
        <v>-2.3673826893121426E-2</v>
      </c>
      <c r="F301" s="60">
        <f t="shared" si="18"/>
        <v>-5.1974574772963422E-3</v>
      </c>
    </row>
    <row r="302" spans="2:6" x14ac:dyDescent="0.25">
      <c r="B302">
        <v>2</v>
      </c>
      <c r="C302" s="67">
        <f t="shared" si="16"/>
        <v>-2.5905110113456008E-7</v>
      </c>
      <c r="D302">
        <f t="shared" si="15"/>
        <v>-5.6873233409713636E-8</v>
      </c>
      <c r="E302" s="60">
        <f t="shared" si="17"/>
        <v>-2.5905110113456007E-2</v>
      </c>
      <c r="F302" s="60">
        <f t="shared" si="18"/>
        <v>-5.6873233409713633E-3</v>
      </c>
    </row>
    <row r="303" spans="2:6" x14ac:dyDescent="0.25">
      <c r="B303">
        <v>2.0099999999999998</v>
      </c>
      <c r="C303" s="67">
        <f t="shared" si="16"/>
        <v>-2.7723301821905457E-7</v>
      </c>
      <c r="D303">
        <f t="shared" si="15"/>
        <v>-6.0864972528572607E-8</v>
      </c>
      <c r="E303" s="60">
        <f t="shared" si="17"/>
        <v>-2.7723301821905456E-2</v>
      </c>
      <c r="F303" s="60">
        <f t="shared" si="18"/>
        <v>-6.08649725285726E-3</v>
      </c>
    </row>
    <row r="304" spans="2:6" x14ac:dyDescent="0.25">
      <c r="B304">
        <v>2.02</v>
      </c>
      <c r="C304" s="67">
        <f t="shared" si="16"/>
        <v>-2.911811310534713E-7</v>
      </c>
      <c r="D304">
        <f t="shared" si="15"/>
        <v>-6.3927203391064004E-8</v>
      </c>
      <c r="E304" s="60">
        <f t="shared" si="17"/>
        <v>-2.9118113105347128E-2</v>
      </c>
      <c r="F304" s="60">
        <f t="shared" si="18"/>
        <v>-6.3927203391064003E-3</v>
      </c>
    </row>
    <row r="305" spans="2:6" x14ac:dyDescent="0.25">
      <c r="B305">
        <v>2.0299999999999998</v>
      </c>
      <c r="C305" s="67">
        <f t="shared" si="16"/>
        <v>-3.00851469249103E-7</v>
      </c>
      <c r="D305">
        <f t="shared" si="15"/>
        <v>-6.6050272542062182E-8</v>
      </c>
      <c r="E305" s="60">
        <f t="shared" si="17"/>
        <v>-3.0085146924910298E-2</v>
      </c>
      <c r="F305" s="60">
        <f t="shared" si="18"/>
        <v>-6.605027254206218E-3</v>
      </c>
    </row>
    <row r="306" spans="2:6" x14ac:dyDescent="0.25">
      <c r="B306">
        <v>2.04</v>
      </c>
      <c r="C306" s="67">
        <f t="shared" si="16"/>
        <v>-3.062576235326105E-7</v>
      </c>
      <c r="D306">
        <f t="shared" si="15"/>
        <v>-6.7237163750276166E-8</v>
      </c>
      <c r="E306" s="60">
        <f t="shared" si="17"/>
        <v>-3.0625762353261046E-2</v>
      </c>
      <c r="F306" s="60">
        <f t="shared" si="18"/>
        <v>-6.723716375027616E-3</v>
      </c>
    </row>
    <row r="307" spans="2:6" x14ac:dyDescent="0.25">
      <c r="B307">
        <v>2.0499999999999998</v>
      </c>
      <c r="C307" s="67">
        <f t="shared" si="16"/>
        <v>-3.0746867758470939E-7</v>
      </c>
      <c r="D307">
        <f t="shared" si="15"/>
        <v>-6.7503043954896362E-8</v>
      </c>
      <c r="E307" s="60">
        <f t="shared" si="17"/>
        <v>-3.0746867758470936E-2</v>
      </c>
      <c r="F307" s="60">
        <f t="shared" si="18"/>
        <v>-6.7503043954896353E-3</v>
      </c>
    </row>
    <row r="308" spans="2:6" x14ac:dyDescent="0.25">
      <c r="B308">
        <v>2.06</v>
      </c>
      <c r="C308" s="67">
        <f t="shared" si="16"/>
        <v>-3.0460647980420512E-7</v>
      </c>
      <c r="D308">
        <f t="shared" si="15"/>
        <v>-6.6874664296510574E-8</v>
      </c>
      <c r="E308" s="60">
        <f t="shared" si="17"/>
        <v>-3.0460647980420509E-2</v>
      </c>
      <c r="F308" s="60">
        <f t="shared" si="18"/>
        <v>-6.6874664296510565E-3</v>
      </c>
    </row>
    <row r="309" spans="2:6" x14ac:dyDescent="0.25">
      <c r="B309">
        <v>2.0699999999999998</v>
      </c>
      <c r="C309" s="67">
        <f t="shared" si="16"/>
        <v>-2.9784231245927682E-7</v>
      </c>
      <c r="D309">
        <f t="shared" si="15"/>
        <v>-6.5389628847730048E-8</v>
      </c>
      <c r="E309" s="60">
        <f t="shared" si="17"/>
        <v>-2.9784231245927679E-2</v>
      </c>
      <c r="F309" s="60">
        <f t="shared" si="18"/>
        <v>-6.5389628847730046E-3</v>
      </c>
    </row>
    <row r="310" spans="2:6" x14ac:dyDescent="0.25">
      <c r="B310">
        <v>2.08</v>
      </c>
      <c r="C310" s="67">
        <f t="shared" si="16"/>
        <v>-2.8739302170659508E-7</v>
      </c>
      <c r="D310">
        <f t="shared" si="15"/>
        <v>-6.3095544980336992E-8</v>
      </c>
      <c r="E310" s="60">
        <f t="shared" si="17"/>
        <v>-2.8739302170659505E-2</v>
      </c>
      <c r="F310" s="60">
        <f t="shared" si="18"/>
        <v>-6.3095544980336987E-3</v>
      </c>
    </row>
    <row r="311" spans="2:6" x14ac:dyDescent="0.25">
      <c r="B311">
        <v>2.09</v>
      </c>
      <c r="C311" s="67">
        <f t="shared" si="16"/>
        <v>-2.7351667694718362E-7</v>
      </c>
      <c r="D311">
        <f t="shared" si="15"/>
        <v>-6.0049070400923114E-8</v>
      </c>
      <c r="E311" s="60">
        <f t="shared" si="17"/>
        <v>-2.7351667694718359E-2</v>
      </c>
      <c r="F311" s="60">
        <f t="shared" si="18"/>
        <v>-6.0049070400923108E-3</v>
      </c>
    </row>
    <row r="312" spans="2:6" x14ac:dyDescent="0.25">
      <c r="B312">
        <v>2.1</v>
      </c>
      <c r="C312" s="67">
        <f t="shared" si="16"/>
        <v>-2.5650783191425129E-7</v>
      </c>
      <c r="D312">
        <f t="shared" si="15"/>
        <v>-5.6314872748989278E-8</v>
      </c>
      <c r="E312" s="60">
        <f t="shared" si="17"/>
        <v>-2.5650783191425126E-2</v>
      </c>
      <c r="F312" s="60">
        <f t="shared" si="18"/>
        <v>-5.6314872748989275E-3</v>
      </c>
    </row>
    <row r="313" spans="2:6" x14ac:dyDescent="0.25">
      <c r="B313">
        <v>2.11</v>
      </c>
      <c r="C313" s="67">
        <f t="shared" si="16"/>
        <v>-2.3669246273596389E-7</v>
      </c>
      <c r="D313">
        <f t="shared" si="15"/>
        <v>-5.1964518276684061E-8</v>
      </c>
      <c r="E313" s="60">
        <f t="shared" si="17"/>
        <v>-2.3669246273596387E-2</v>
      </c>
      <c r="F313" s="60">
        <f t="shared" si="18"/>
        <v>-5.1964518276684055E-3</v>
      </c>
    </row>
    <row r="314" spans="2:6" x14ac:dyDescent="0.25">
      <c r="B314">
        <v>2.12</v>
      </c>
      <c r="C314" s="67">
        <f t="shared" si="16"/>
        <v>-2.144226599832414E-7</v>
      </c>
      <c r="D314">
        <f t="shared" si="15"/>
        <v>-4.7075306517318035E-8</v>
      </c>
      <c r="E314" s="60">
        <f t="shared" si="17"/>
        <v>-2.1442265998324137E-2</v>
      </c>
      <c r="F314" s="60">
        <f t="shared" si="18"/>
        <v>-4.7075306517318028E-3</v>
      </c>
    </row>
    <row r="315" spans="2:6" x14ac:dyDescent="0.25">
      <c r="B315">
        <v>2.13</v>
      </c>
      <c r="C315" s="67">
        <f t="shared" si="16"/>
        <v>-1.9007115241160497E-7</v>
      </c>
      <c r="D315">
        <f t="shared" si="15"/>
        <v>-4.1729068003239535E-8</v>
      </c>
      <c r="E315" s="60">
        <f t="shared" si="17"/>
        <v>-1.9007115241160496E-2</v>
      </c>
      <c r="F315" s="60">
        <f t="shared" si="18"/>
        <v>-4.1729068003239535E-3</v>
      </c>
    </row>
    <row r="316" spans="2:6" x14ac:dyDescent="0.25">
      <c r="B316">
        <v>2.14</v>
      </c>
      <c r="C316" s="67">
        <f t="shared" si="16"/>
        <v>-1.640257397625507E-7</v>
      </c>
      <c r="D316">
        <f t="shared" si="15"/>
        <v>-3.6010942018233647E-8</v>
      </c>
      <c r="E316" s="60">
        <f t="shared" si="17"/>
        <v>-1.640257397625507E-2</v>
      </c>
      <c r="F316" s="60">
        <f t="shared" si="18"/>
        <v>-3.6010942018233644E-3</v>
      </c>
    </row>
    <row r="317" spans="2:6" x14ac:dyDescent="0.25">
      <c r="B317">
        <v>2.15</v>
      </c>
      <c r="C317" s="67">
        <f t="shared" si="16"/>
        <v>-1.3668371064290242E-7</v>
      </c>
      <c r="D317">
        <f t="shared" si="15"/>
        <v>-3.0008151073874169E-8</v>
      </c>
      <c r="E317" s="60">
        <f t="shared" si="17"/>
        <v>-1.366837106429024E-2</v>
      </c>
      <c r="F317" s="60">
        <f t="shared" si="18"/>
        <v>-3.0008151073874167E-3</v>
      </c>
    </row>
    <row r="318" spans="2:6" x14ac:dyDescent="0.25">
      <c r="B318">
        <v>2.16</v>
      </c>
      <c r="C318" s="67">
        <f t="shared" si="16"/>
        <v>-1.084463192003881E-7</v>
      </c>
      <c r="D318">
        <f t="shared" si="15"/>
        <v>-2.3808788294260533E-8</v>
      </c>
      <c r="E318" s="60">
        <f t="shared" si="17"/>
        <v>-1.0844631920038809E-2</v>
      </c>
      <c r="F318" s="60">
        <f t="shared" si="18"/>
        <v>-2.3808788294260529E-3</v>
      </c>
    </row>
    <row r="319" spans="2:6" x14ac:dyDescent="0.25">
      <c r="B319">
        <v>2.17</v>
      </c>
      <c r="C319" s="67">
        <f t="shared" si="16"/>
        <v>-7.9713391122105341E-8</v>
      </c>
      <c r="D319">
        <f t="shared" si="15"/>
        <v>-1.7500633192878367E-8</v>
      </c>
      <c r="E319" s="60">
        <f t="shared" si="17"/>
        <v>-7.9713391122105334E-3</v>
      </c>
      <c r="F319" s="60">
        <f t="shared" si="18"/>
        <v>-1.7500633192878365E-3</v>
      </c>
    </row>
    <row r="320" spans="2:6" x14ac:dyDescent="0.25">
      <c r="B320">
        <v>2.1800000000000002</v>
      </c>
      <c r="C320" s="67">
        <f t="shared" si="16"/>
        <v>-5.0878125470393988E-8</v>
      </c>
      <c r="D320">
        <f t="shared" si="15"/>
        <v>-1.1170010444477144E-8</v>
      </c>
      <c r="E320" s="60">
        <f t="shared" si="17"/>
        <v>-5.0878125470393987E-3</v>
      </c>
      <c r="F320" s="60">
        <f t="shared" si="18"/>
        <v>-1.1170010444477142E-3</v>
      </c>
    </row>
    <row r="321" spans="2:6" x14ac:dyDescent="0.25">
      <c r="B321">
        <v>2.19</v>
      </c>
      <c r="C321" s="67">
        <f t="shared" si="16"/>
        <v>-2.232215411781043E-8</v>
      </c>
      <c r="D321">
        <f t="shared" si="15"/>
        <v>-4.9007052114029253E-9</v>
      </c>
      <c r="E321" s="60">
        <f t="shared" si="17"/>
        <v>-2.2322154117810429E-3</v>
      </c>
      <c r="F321" s="60">
        <f t="shared" si="18"/>
        <v>-4.9007052114029249E-4</v>
      </c>
    </row>
    <row r="322" spans="2:6" x14ac:dyDescent="0.25">
      <c r="B322">
        <v>2.2000000000000002</v>
      </c>
      <c r="C322" s="67">
        <f t="shared" si="16"/>
        <v>5.5890848642666638E-9</v>
      </c>
      <c r="D322">
        <f t="shared" si="15"/>
        <v>1.2270526032892924E-9</v>
      </c>
      <c r="E322" s="60">
        <f t="shared" si="17"/>
        <v>5.589084864266663E-4</v>
      </c>
      <c r="F322" s="60">
        <f t="shared" si="18"/>
        <v>1.2270526032892923E-4</v>
      </c>
    </row>
    <row r="323" spans="2:6" x14ac:dyDescent="0.25">
      <c r="B323">
        <v>2.21</v>
      </c>
      <c r="C323" s="67">
        <f t="shared" si="16"/>
        <v>3.2510609477583411E-8</v>
      </c>
      <c r="D323">
        <f t="shared" si="15"/>
        <v>7.1375241140170441E-9</v>
      </c>
      <c r="E323" s="60">
        <f t="shared" si="17"/>
        <v>3.2510609477583406E-3</v>
      </c>
      <c r="F323" s="60">
        <f t="shared" si="18"/>
        <v>7.1375241140170438E-4</v>
      </c>
    </row>
    <row r="324" spans="2:6" x14ac:dyDescent="0.25">
      <c r="B324">
        <v>2.2200000000000002</v>
      </c>
      <c r="C324" s="67">
        <f t="shared" si="16"/>
        <v>5.812174777763234E-8</v>
      </c>
      <c r="D324">
        <f t="shared" si="15"/>
        <v>1.2760307572754381E-8</v>
      </c>
      <c r="E324" s="60">
        <f t="shared" si="17"/>
        <v>5.8121747777632338E-3</v>
      </c>
      <c r="F324" s="60">
        <f t="shared" si="18"/>
        <v>1.2760307572754381E-3</v>
      </c>
    </row>
    <row r="325" spans="2:6" x14ac:dyDescent="0.25">
      <c r="B325">
        <v>2.23</v>
      </c>
      <c r="C325" s="67">
        <f t="shared" si="16"/>
        <v>8.2129546410146233E-8</v>
      </c>
      <c r="D325">
        <f t="shared" si="15"/>
        <v>1.8031086694326577E-8</v>
      </c>
      <c r="E325" s="60">
        <f t="shared" si="17"/>
        <v>8.2129546410146231E-3</v>
      </c>
      <c r="F325" s="60">
        <f t="shared" si="18"/>
        <v>1.8031086694326576E-3</v>
      </c>
    </row>
    <row r="326" spans="2:6" x14ac:dyDescent="0.25">
      <c r="B326">
        <v>2.2400000000000002</v>
      </c>
      <c r="C326" s="67">
        <f t="shared" si="16"/>
        <v>1.0427170361406007E-7</v>
      </c>
      <c r="D326">
        <f t="shared" si="15"/>
        <v>2.2892274580953646E-8</v>
      </c>
      <c r="E326" s="60">
        <f t="shared" si="17"/>
        <v>1.0427170361406007E-2</v>
      </c>
      <c r="F326" s="60">
        <f t="shared" si="18"/>
        <v>2.2892274580953646E-3</v>
      </c>
    </row>
    <row r="327" spans="2:6" x14ac:dyDescent="0.25">
      <c r="B327">
        <v>2.25</v>
      </c>
      <c r="C327" s="67">
        <f t="shared" si="16"/>
        <v>1.2431900382760233E-7</v>
      </c>
      <c r="D327">
        <f t="shared" si="15"/>
        <v>2.7293548226523365E-8</v>
      </c>
      <c r="E327" s="60">
        <f t="shared" si="17"/>
        <v>1.2431900382760232E-2</v>
      </c>
      <c r="F327" s="60">
        <f t="shared" si="18"/>
        <v>2.7293548226523363E-3</v>
      </c>
    </row>
    <row r="328" spans="2:6" x14ac:dyDescent="0.25">
      <c r="B328">
        <v>2.2599999999999998</v>
      </c>
      <c r="C328" s="67">
        <f t="shared" si="16"/>
        <v>1.4207723832307221E-7</v>
      </c>
      <c r="D328">
        <f t="shared" si="15"/>
        <v>3.1192270181311127E-8</v>
      </c>
      <c r="E328" s="60">
        <f t="shared" si="17"/>
        <v>1.420772383230722E-2</v>
      </c>
      <c r="F328" s="60">
        <f t="shared" si="18"/>
        <v>3.1192270181311125E-3</v>
      </c>
    </row>
    <row r="329" spans="2:6" x14ac:dyDescent="0.25">
      <c r="B329">
        <v>2.27</v>
      </c>
      <c r="C329" s="67">
        <f t="shared" si="16"/>
        <v>1.5738860354959632E-7</v>
      </c>
      <c r="D329">
        <f t="shared" si="15"/>
        <v>3.4553795550381552E-8</v>
      </c>
      <c r="E329" s="60">
        <f t="shared" si="17"/>
        <v>1.5738860354959631E-2</v>
      </c>
      <c r="F329" s="60">
        <f t="shared" si="18"/>
        <v>3.4553795550381549E-3</v>
      </c>
    </row>
    <row r="330" spans="2:6" x14ac:dyDescent="0.25">
      <c r="B330">
        <v>2.2799999999999998</v>
      </c>
      <c r="C330" s="67">
        <f t="shared" si="16"/>
        <v>1.7013257598803582E-7</v>
      </c>
      <c r="D330">
        <f t="shared" si="15"/>
        <v>3.7351664063134257E-8</v>
      </c>
      <c r="E330" s="60">
        <f t="shared" si="17"/>
        <v>1.701325759880358E-2</v>
      </c>
      <c r="F330" s="60">
        <f t="shared" si="18"/>
        <v>3.7351664063134254E-3</v>
      </c>
    </row>
    <row r="331" spans="2:6" x14ac:dyDescent="0.25">
      <c r="B331">
        <v>2.29</v>
      </c>
      <c r="C331" s="67">
        <f t="shared" si="16"/>
        <v>1.8022626922875555E-7</v>
      </c>
      <c r="D331">
        <f t="shared" si="15"/>
        <v>3.9567678467748962E-8</v>
      </c>
      <c r="E331" s="60">
        <f t="shared" si="17"/>
        <v>1.8022626922875554E-2</v>
      </c>
      <c r="F331" s="60">
        <f t="shared" si="18"/>
        <v>3.9567678467748958E-3</v>
      </c>
    </row>
    <row r="332" spans="2:6" x14ac:dyDescent="0.25">
      <c r="B332">
        <v>2.2999999999999998</v>
      </c>
      <c r="C332" s="67">
        <f t="shared" si="16"/>
        <v>1.876242855878606E-7</v>
      </c>
      <c r="D332">
        <f t="shared" si="15"/>
        <v>4.1191871954352575E-8</v>
      </c>
      <c r="E332" s="60">
        <f t="shared" si="17"/>
        <v>1.8762428558786057E-2</v>
      </c>
      <c r="F332" s="60">
        <f t="shared" si="18"/>
        <v>4.1191871954352572E-3</v>
      </c>
    </row>
    <row r="333" spans="2:6" x14ac:dyDescent="0.25">
      <c r="B333">
        <v>2.31</v>
      </c>
      <c r="C333" s="67">
        <f t="shared" si="16"/>
        <v>1.9231808080401907E-7</v>
      </c>
      <c r="D333">
        <f t="shared" si="15"/>
        <v>4.2222368677728032E-8</v>
      </c>
      <c r="E333" s="60">
        <f t="shared" si="17"/>
        <v>1.9231808080401903E-2</v>
      </c>
      <c r="F333" s="60">
        <f t="shared" si="18"/>
        <v>4.2222368677728031E-3</v>
      </c>
    </row>
    <row r="334" spans="2:6" x14ac:dyDescent="0.25">
      <c r="B334">
        <v>2.3199999999999998</v>
      </c>
      <c r="C334" s="67">
        <f t="shared" si="16"/>
        <v>1.9433486613676161E-7</v>
      </c>
      <c r="D334">
        <f t="shared" si="15"/>
        <v>4.2665142719081259E-8</v>
      </c>
      <c r="E334" s="60">
        <f t="shared" si="17"/>
        <v>1.9433486613676158E-2</v>
      </c>
      <c r="F334" s="60">
        <f t="shared" si="18"/>
        <v>4.2665142719081253E-3</v>
      </c>
    </row>
    <row r="335" spans="2:6" x14ac:dyDescent="0.25">
      <c r="B335">
        <v>2.33</v>
      </c>
      <c r="C335" s="67">
        <f t="shared" si="16"/>
        <v>1.9373607745720755E-7</v>
      </c>
      <c r="D335">
        <f t="shared" si="15"/>
        <v>4.2533681983395435E-8</v>
      </c>
      <c r="E335" s="60">
        <f t="shared" si="17"/>
        <v>1.9373607745720754E-2</v>
      </c>
      <c r="F335" s="60">
        <f t="shared" si="18"/>
        <v>4.2533681983395431E-3</v>
      </c>
    </row>
    <row r="336" spans="2:6" x14ac:dyDescent="0.25">
      <c r="B336">
        <v>2.34</v>
      </c>
      <c r="C336" s="67">
        <f t="shared" si="16"/>
        <v>1.9061544563095827E-7</v>
      </c>
      <c r="D336">
        <f t="shared" si="15"/>
        <v>4.1848564562690624E-8</v>
      </c>
      <c r="E336" s="60">
        <f t="shared" si="17"/>
        <v>1.9061544563095827E-2</v>
      </c>
      <c r="F336" s="60">
        <f t="shared" si="18"/>
        <v>4.1848564562690623E-3</v>
      </c>
    </row>
    <row r="337" spans="2:6" x14ac:dyDescent="0.25">
      <c r="B337">
        <v>2.35</v>
      </c>
      <c r="C337" s="67">
        <f t="shared" si="16"/>
        <v>1.8509670659716217E-7</v>
      </c>
      <c r="D337">
        <f t="shared" si="15"/>
        <v>4.0636955996574785E-8</v>
      </c>
      <c r="E337" s="60">
        <f t="shared" si="17"/>
        <v>1.8509670659716215E-2</v>
      </c>
      <c r="F337" s="60">
        <f t="shared" si="18"/>
        <v>4.0636955996574782E-3</v>
      </c>
    </row>
    <row r="338" spans="2:6" x14ac:dyDescent="0.25">
      <c r="B338">
        <v>2.36</v>
      </c>
      <c r="C338" s="67">
        <f t="shared" si="16"/>
        <v>1.773309930134622E-7</v>
      </c>
      <c r="D338">
        <f t="shared" si="15"/>
        <v>3.8932036622349371E-8</v>
      </c>
      <c r="E338" s="60">
        <f t="shared" si="17"/>
        <v>1.7733099301346218E-2</v>
      </c>
      <c r="F338" s="60">
        <f t="shared" si="18"/>
        <v>3.8932036622349366E-3</v>
      </c>
    </row>
    <row r="339" spans="2:6" x14ac:dyDescent="0.25">
      <c r="B339">
        <v>2.37</v>
      </c>
      <c r="C339" s="67">
        <f t="shared" si="16"/>
        <v>1.6749395213917798E-7</v>
      </c>
      <c r="D339">
        <f t="shared" si="15"/>
        <v>3.6772368822236698E-8</v>
      </c>
      <c r="E339" s="60">
        <f t="shared" si="17"/>
        <v>1.6749395213917797E-2</v>
      </c>
      <c r="F339" s="60">
        <f t="shared" si="18"/>
        <v>3.6772368822236695E-3</v>
      </c>
    </row>
    <row r="340" spans="2:6" x14ac:dyDescent="0.25">
      <c r="B340">
        <v>2.38</v>
      </c>
      <c r="C340" s="67">
        <f t="shared" si="16"/>
        <v>1.5578263675370036E-7</v>
      </c>
      <c r="D340">
        <f t="shared" si="15"/>
        <v>3.4201214441746163E-8</v>
      </c>
      <c r="E340" s="60">
        <f t="shared" si="17"/>
        <v>1.5578263675370034E-2</v>
      </c>
      <c r="F340" s="60">
        <f t="shared" si="18"/>
        <v>3.4201214441746158E-3</v>
      </c>
    </row>
    <row r="341" spans="2:6" x14ac:dyDescent="0.25">
      <c r="B341">
        <v>2.39</v>
      </c>
      <c r="C341" s="67">
        <f t="shared" si="16"/>
        <v>1.424122173479999E-7</v>
      </c>
      <c r="D341">
        <f t="shared" si="15"/>
        <v>3.1265812969543369E-8</v>
      </c>
      <c r="E341" s="60">
        <f t="shared" si="17"/>
        <v>1.4241221734799988E-2</v>
      </c>
      <c r="F341" s="60">
        <f t="shared" si="18"/>
        <v>3.1265812969543368E-3</v>
      </c>
    </row>
    <row r="342" spans="2:6" x14ac:dyDescent="0.25">
      <c r="B342">
        <v>2.4</v>
      </c>
      <c r="C342" s="67">
        <f t="shared" si="16"/>
        <v>1.2761256458801977E-7</v>
      </c>
      <c r="D342">
        <f t="shared" si="15"/>
        <v>2.8016631236230346E-8</v>
      </c>
      <c r="E342" s="60">
        <f t="shared" si="17"/>
        <v>1.2761256458801976E-2</v>
      </c>
      <c r="F342" s="60">
        <f t="shared" si="18"/>
        <v>2.8016631236230344E-3</v>
      </c>
    </row>
    <row r="343" spans="2:6" x14ac:dyDescent="0.25">
      <c r="B343">
        <v>2.41</v>
      </c>
      <c r="C343" s="67">
        <f t="shared" si="16"/>
        <v>1.1162475114176054E-7</v>
      </c>
      <c r="D343">
        <f t="shared" si="15"/>
        <v>2.4506595409871434E-8</v>
      </c>
      <c r="E343" s="60">
        <f t="shared" si="17"/>
        <v>1.1162475114176052E-2</v>
      </c>
      <c r="F343" s="60">
        <f t="shared" si="18"/>
        <v>2.4506595409871431E-3</v>
      </c>
    </row>
    <row r="344" spans="2:6" x14ac:dyDescent="0.25">
      <c r="B344">
        <v>2.42</v>
      </c>
      <c r="C344" s="67">
        <f t="shared" si="16"/>
        <v>9.46975214079179E-8</v>
      </c>
      <c r="D344">
        <f t="shared" si="15"/>
        <v>2.0790315944482927E-8</v>
      </c>
      <c r="E344" s="60">
        <f t="shared" si="17"/>
        <v>9.4697521407917894E-3</v>
      </c>
      <c r="F344" s="60">
        <f t="shared" si="18"/>
        <v>2.0790315944482925E-3</v>
      </c>
    </row>
    <row r="345" spans="2:6" x14ac:dyDescent="0.25">
      <c r="B345">
        <v>2.4300000000000002</v>
      </c>
      <c r="C345" s="67">
        <f t="shared" si="16"/>
        <v>7.708377651134643E-8</v>
      </c>
      <c r="D345">
        <f t="shared" si="15"/>
        <v>1.6923315880269776E-8</v>
      </c>
      <c r="E345" s="60">
        <f t="shared" si="17"/>
        <v>7.7083776511346425E-3</v>
      </c>
      <c r="F345" s="60">
        <f t="shared" si="18"/>
        <v>1.6923315880269774E-3</v>
      </c>
    </row>
    <row r="346" spans="2:6" x14ac:dyDescent="0.25">
      <c r="B346">
        <v>2.44</v>
      </c>
      <c r="C346" s="67">
        <f t="shared" si="16"/>
        <v>5.9037120175286798E-8</v>
      </c>
      <c r="D346">
        <f t="shared" si="15"/>
        <v>1.2961272509018315E-8</v>
      </c>
      <c r="E346" s="60">
        <f t="shared" si="17"/>
        <v>5.9037120175286792E-3</v>
      </c>
      <c r="F346" s="60">
        <f t="shared" si="18"/>
        <v>1.2961272509018314E-3</v>
      </c>
    </row>
    <row r="347" spans="2:6" x14ac:dyDescent="0.25">
      <c r="B347">
        <v>2.4500000000000002</v>
      </c>
      <c r="C347" s="67">
        <f t="shared" si="16"/>
        <v>4.0808508784141314E-8</v>
      </c>
      <c r="D347">
        <f t="shared" si="15"/>
        <v>8.9592819139463345E-9</v>
      </c>
      <c r="E347" s="60">
        <f t="shared" si="17"/>
        <v>4.0808508784141309E-3</v>
      </c>
      <c r="F347" s="60">
        <f t="shared" si="18"/>
        <v>8.9592819139463337E-4</v>
      </c>
    </row>
    <row r="348" spans="2:6" x14ac:dyDescent="0.25">
      <c r="B348">
        <v>2.46</v>
      </c>
      <c r="C348" s="67">
        <f t="shared" si="16"/>
        <v>2.2643046161730818E-8</v>
      </c>
      <c r="D348">
        <f t="shared" si="15"/>
        <v>4.9711552810349904E-9</v>
      </c>
      <c r="E348" s="60">
        <f t="shared" si="17"/>
        <v>2.2643046161730817E-3</v>
      </c>
      <c r="F348" s="60">
        <f t="shared" si="18"/>
        <v>4.9711552810349899E-4</v>
      </c>
    </row>
    <row r="349" spans="2:6" x14ac:dyDescent="0.25">
      <c r="B349">
        <v>2.4700000000000002</v>
      </c>
      <c r="C349" s="67">
        <f t="shared" si="16"/>
        <v>4.7769603609502849E-9</v>
      </c>
      <c r="D349">
        <f t="shared" si="15"/>
        <v>1.048755169954466E-9</v>
      </c>
      <c r="E349" s="60">
        <f t="shared" si="17"/>
        <v>4.7769603609502844E-4</v>
      </c>
      <c r="F349" s="60">
        <f t="shared" si="18"/>
        <v>1.0487551699544659E-4</v>
      </c>
    </row>
    <row r="350" spans="2:6" x14ac:dyDescent="0.25">
      <c r="B350">
        <v>2.48</v>
      </c>
      <c r="C350" s="67">
        <f t="shared" si="16"/>
        <v>-1.2565203851420464E-8</v>
      </c>
      <c r="D350">
        <f t="shared" si="15"/>
        <v>-2.7586208603346047E-9</v>
      </c>
      <c r="E350" s="60">
        <f t="shared" si="17"/>
        <v>-1.2565203851420464E-3</v>
      </c>
      <c r="F350" s="60">
        <f t="shared" si="18"/>
        <v>-2.7586208603346045E-4</v>
      </c>
    </row>
    <row r="351" spans="2:6" x14ac:dyDescent="0.25">
      <c r="B351">
        <v>2.4900000000000002</v>
      </c>
      <c r="C351" s="67">
        <f t="shared" si="16"/>
        <v>-2.9173147066542604E-8</v>
      </c>
      <c r="D351">
        <f t="shared" si="15"/>
        <v>-6.4048027402496864E-9</v>
      </c>
      <c r="E351" s="60">
        <f t="shared" si="17"/>
        <v>-2.9173147066542601E-3</v>
      </c>
      <c r="F351" s="60">
        <f t="shared" si="18"/>
        <v>-6.4048027402496854E-4</v>
      </c>
    </row>
    <row r="352" spans="2:6" x14ac:dyDescent="0.25">
      <c r="B352">
        <v>2.5</v>
      </c>
      <c r="C352" s="67">
        <f t="shared" si="16"/>
        <v>-4.485310631023371E-8</v>
      </c>
      <c r="D352">
        <f t="shared" si="15"/>
        <v>-9.8472508827804449E-9</v>
      </c>
      <c r="E352" s="60">
        <f t="shared" si="17"/>
        <v>-4.4853106310233709E-3</v>
      </c>
      <c r="F352" s="60">
        <f t="shared" si="18"/>
        <v>-9.8472508827804448E-4</v>
      </c>
    </row>
    <row r="353" spans="2:6" x14ac:dyDescent="0.25">
      <c r="B353">
        <v>2.5099999999999998</v>
      </c>
      <c r="C353" s="67">
        <f t="shared" si="16"/>
        <v>-5.9429853966831126E-8</v>
      </c>
      <c r="D353">
        <f t="shared" si="15"/>
        <v>-1.3047495036143493E-8</v>
      </c>
      <c r="E353" s="60">
        <f t="shared" si="17"/>
        <v>-5.9429853966831122E-3</v>
      </c>
      <c r="F353" s="60">
        <f t="shared" si="18"/>
        <v>-1.3047495036143492E-3</v>
      </c>
    </row>
    <row r="354" spans="2:6" x14ac:dyDescent="0.25">
      <c r="B354">
        <v>2.52</v>
      </c>
      <c r="C354" s="67">
        <f t="shared" si="16"/>
        <v>-7.2748387919644885E-8</v>
      </c>
      <c r="D354">
        <f t="shared" si="15"/>
        <v>-1.5971505344750887E-8</v>
      </c>
      <c r="E354" s="60">
        <f t="shared" si="17"/>
        <v>-7.2748387919644875E-3</v>
      </c>
      <c r="F354" s="60">
        <f t="shared" si="18"/>
        <v>-1.5971505344750886E-3</v>
      </c>
    </row>
    <row r="355" spans="2:6" x14ac:dyDescent="0.25">
      <c r="B355">
        <v>2.5299999999999998</v>
      </c>
      <c r="C355" s="67">
        <f t="shared" si="16"/>
        <v>-8.4675300874223021E-8</v>
      </c>
      <c r="D355">
        <f t="shared" si="15"/>
        <v>-1.8589992976543253E-8</v>
      </c>
      <c r="E355" s="60">
        <f t="shared" si="17"/>
        <v>-8.4675300874223012E-3</v>
      </c>
      <c r="F355" s="60">
        <f t="shared" si="18"/>
        <v>-1.8589992976543251E-3</v>
      </c>
    </row>
    <row r="356" spans="2:6" x14ac:dyDescent="0.25">
      <c r="B356">
        <v>2.54</v>
      </c>
      <c r="C356" s="67">
        <f t="shared" si="16"/>
        <v>-9.5099821434358281E-8</v>
      </c>
      <c r="D356">
        <f t="shared" si="15"/>
        <v>-2.0878638685456693E-8</v>
      </c>
      <c r="E356" s="60">
        <f t="shared" si="17"/>
        <v>-9.5099821434358276E-3</v>
      </c>
      <c r="F356" s="60">
        <f t="shared" si="18"/>
        <v>-2.0878638685456691E-3</v>
      </c>
    </row>
    <row r="357" spans="2:6" x14ac:dyDescent="0.25">
      <c r="B357">
        <v>2.5499999999999998</v>
      </c>
      <c r="C357" s="67">
        <f t="shared" si="16"/>
        <v>-1.0393452405076217E-7</v>
      </c>
      <c r="D357">
        <f t="shared" si="15"/>
        <v>-2.2818248676719138E-8</v>
      </c>
      <c r="E357" s="60">
        <f t="shared" si="17"/>
        <v>-1.0393452405076217E-2</v>
      </c>
      <c r="F357" s="60">
        <f t="shared" si="18"/>
        <v>-2.2818248676719135E-3</v>
      </c>
    </row>
    <row r="358" spans="2:6" x14ac:dyDescent="0.25">
      <c r="B358">
        <v>2.56</v>
      </c>
      <c r="C358" s="67">
        <f t="shared" si="16"/>
        <v>-1.111157094007635E-7</v>
      </c>
      <c r="D358">
        <f t="shared" ref="D358:D412" si="19">$L$94*EXP($E$87*B358)*SIN($D$77*B358)+$M$94*EXP($E$88*B358)*SIN($D$78*B358)</f>
        <v>-2.4394838117104812E-8</v>
      </c>
      <c r="E358" s="60">
        <f t="shared" si="17"/>
        <v>-1.111157094007635E-2</v>
      </c>
      <c r="F358" s="60">
        <f t="shared" si="18"/>
        <v>-2.4394838117104811E-3</v>
      </c>
    </row>
    <row r="359" spans="2:6" x14ac:dyDescent="0.25">
      <c r="B359">
        <v>2.57</v>
      </c>
      <c r="C359" s="67">
        <f t="shared" ref="C359:C412" si="20">$L$93*EXP($E$87*B359)*SIN($D$77*B359)-$M$93*EXP($E$88*B359)*SIN($D$78*B359)</f>
        <v>-1.166034610296249E-7</v>
      </c>
      <c r="D359">
        <f t="shared" si="19"/>
        <v>-2.5599643570221349E-8</v>
      </c>
      <c r="E359" s="60">
        <f t="shared" si="17"/>
        <v>-1.1660346102962489E-2</v>
      </c>
      <c r="F359" s="60">
        <f t="shared" si="18"/>
        <v>-2.5599643570221346E-3</v>
      </c>
    </row>
    <row r="360" spans="2:6" x14ac:dyDescent="0.25">
      <c r="B360">
        <v>2.58</v>
      </c>
      <c r="C360" s="67">
        <f t="shared" si="20"/>
        <v>-1.2038138813956792E-7</v>
      </c>
      <c r="D360">
        <f t="shared" si="19"/>
        <v>-2.6429066527265876E-8</v>
      </c>
      <c r="E360" s="60">
        <f t="shared" si="17"/>
        <v>-1.2038138813956791E-2</v>
      </c>
      <c r="F360" s="60">
        <f t="shared" si="18"/>
        <v>-2.6429066527265872E-3</v>
      </c>
    </row>
    <row r="361" spans="2:6" x14ac:dyDescent="0.25">
      <c r="B361">
        <v>2.59</v>
      </c>
      <c r="C361" s="67">
        <f t="shared" si="20"/>
        <v>-1.2245606820523061E-7</v>
      </c>
      <c r="D361">
        <f t="shared" si="19"/>
        <v>-2.6884551036338161E-8</v>
      </c>
      <c r="E361" s="60">
        <f t="shared" ref="E361:E412" si="21">C361/10^-5</f>
        <v>-1.224560682052306E-2</v>
      </c>
      <c r="F361" s="60">
        <f t="shared" ref="F361:F412" si="22">D361/10^-5</f>
        <v>-2.6884551036338161E-3</v>
      </c>
    </row>
    <row r="362" spans="2:6" x14ac:dyDescent="0.25">
      <c r="B362">
        <v>2.6</v>
      </c>
      <c r="C362" s="67">
        <f t="shared" si="20"/>
        <v>-1.2285620658298454E-7</v>
      </c>
      <c r="D362">
        <f t="shared" si="19"/>
        <v>-2.6972399199324206E-8</v>
      </c>
      <c r="E362" s="60">
        <f t="shared" si="21"/>
        <v>-1.2285620658298453E-2</v>
      </c>
      <c r="F362" s="60">
        <f t="shared" si="22"/>
        <v>-2.6972399199324203E-3</v>
      </c>
    </row>
    <row r="363" spans="2:6" x14ac:dyDescent="0.25">
      <c r="B363">
        <v>2.61</v>
      </c>
      <c r="C363" s="67">
        <f t="shared" si="20"/>
        <v>-1.2163153343045586E-7</v>
      </c>
      <c r="D363">
        <f t="shared" si="19"/>
        <v>-2.6703528996691126E-8</v>
      </c>
      <c r="E363" s="60">
        <f t="shared" si="21"/>
        <v>-1.2163153343045584E-2</v>
      </c>
      <c r="F363" s="60">
        <f t="shared" si="22"/>
        <v>-2.6703528996691126E-3</v>
      </c>
    </row>
    <row r="364" spans="2:6" x14ac:dyDescent="0.25">
      <c r="B364">
        <v>2.62</v>
      </c>
      <c r="C364" s="67">
        <f t="shared" si="20"/>
        <v>-1.1885146103162645E-7</v>
      </c>
      <c r="D364">
        <f t="shared" si="19"/>
        <v>-2.6093179510655188E-8</v>
      </c>
      <c r="E364" s="60">
        <f t="shared" si="21"/>
        <v>-1.1885146103162644E-2</v>
      </c>
      <c r="F364" s="60">
        <f t="shared" si="22"/>
        <v>-2.6093179510655188E-3</v>
      </c>
    </row>
    <row r="365" spans="2:6" x14ac:dyDescent="0.25">
      <c r="B365">
        <v>2.63</v>
      </c>
      <c r="C365" s="67">
        <f t="shared" si="20"/>
        <v>-1.146035270077105E-7</v>
      </c>
      <c r="D365">
        <f t="shared" si="19"/>
        <v>-2.516056914075857E-8</v>
      </c>
      <c r="E365" s="60">
        <f t="shared" si="21"/>
        <v>-1.1460352700771049E-2</v>
      </c>
      <c r="F365" s="60">
        <f t="shared" si="22"/>
        <v>-2.5160569140758567E-3</v>
      </c>
    </row>
    <row r="366" spans="2:6" x14ac:dyDescent="0.25">
      <c r="B366">
        <v>2.64</v>
      </c>
      <c r="C366" s="67">
        <f t="shared" si="20"/>
        <v>-1.0899165086624232E-7</v>
      </c>
      <c r="D366">
        <f t="shared" si="19"/>
        <v>-2.3928512838885035E-8</v>
      </c>
      <c r="E366" s="60">
        <f t="shared" si="21"/>
        <v>-1.0899165086624231E-2</v>
      </c>
      <c r="F366" s="60">
        <f t="shared" si="22"/>
        <v>-2.3928512838885035E-3</v>
      </c>
    </row>
    <row r="367" spans="2:6" x14ac:dyDescent="0.25">
      <c r="B367">
        <v>2.65</v>
      </c>
      <c r="C367" s="67">
        <f t="shared" si="20"/>
        <v>-1.0213423288819387E-7</v>
      </c>
      <c r="D367">
        <f t="shared" si="19"/>
        <v>-2.2423004730463895E-8</v>
      </c>
      <c r="E367" s="60">
        <f t="shared" si="21"/>
        <v>-1.0213423288819386E-2</v>
      </c>
      <c r="F367" s="60">
        <f t="shared" si="22"/>
        <v>-2.2423004730463894E-3</v>
      </c>
    </row>
    <row r="368" spans="2:6" x14ac:dyDescent="0.25">
      <c r="B368">
        <v>2.66</v>
      </c>
      <c r="C368" s="67">
        <f t="shared" si="20"/>
        <v>-9.4162125469060863E-8</v>
      </c>
      <c r="D368">
        <f t="shared" si="19"/>
        <v>-2.0672772733649742E-8</v>
      </c>
      <c r="E368" s="60">
        <f t="shared" si="21"/>
        <v>-9.4162125469060848E-3</v>
      </c>
      <c r="F368" s="60">
        <f t="shared" si="22"/>
        <v>-2.0672772733649741E-3</v>
      </c>
    </row>
    <row r="369" spans="2:6" x14ac:dyDescent="0.25">
      <c r="B369">
        <v>2.67</v>
      </c>
      <c r="C369" s="67">
        <f t="shared" si="20"/>
        <v>-8.5216507714287148E-8</v>
      </c>
      <c r="D369">
        <f t="shared" si="19"/>
        <v>-1.8708811938528326E-8</v>
      </c>
      <c r="E369" s="60">
        <f t="shared" si="21"/>
        <v>-8.5216507714287147E-3</v>
      </c>
      <c r="F369" s="60">
        <f t="shared" si="22"/>
        <v>-1.8708811938528325E-3</v>
      </c>
    </row>
    <row r="370" spans="2:6" x14ac:dyDescent="0.25">
      <c r="B370">
        <v>2.68</v>
      </c>
      <c r="C370" s="67">
        <f t="shared" si="20"/>
        <v>-7.5446694347273518E-8</v>
      </c>
      <c r="D370">
        <f t="shared" si="19"/>
        <v>-1.6563903565014526E-8</v>
      </c>
      <c r="E370" s="60">
        <f t="shared" si="21"/>
        <v>-7.5446694347273508E-3</v>
      </c>
      <c r="F370" s="60">
        <f t="shared" si="22"/>
        <v>-1.6563903565014525E-3</v>
      </c>
    </row>
    <row r="371" spans="2:6" x14ac:dyDescent="0.25">
      <c r="B371">
        <v>2.69</v>
      </c>
      <c r="C371" s="67">
        <f t="shared" si="20"/>
        <v>-6.5007909830232376E-8</v>
      </c>
      <c r="D371">
        <f t="shared" si="19"/>
        <v>-1.427212628342333E-8</v>
      </c>
      <c r="E371" s="60">
        <f t="shared" si="21"/>
        <v>-6.5007909830232368E-3</v>
      </c>
      <c r="F371" s="60">
        <f t="shared" si="22"/>
        <v>-1.4272126283423328E-3</v>
      </c>
    </row>
    <row r="372" spans="2:6" x14ac:dyDescent="0.25">
      <c r="B372">
        <v>2.7</v>
      </c>
      <c r="C372" s="67">
        <f t="shared" si="20"/>
        <v>-5.4059058039943506E-8</v>
      </c>
      <c r="D372">
        <f t="shared" si="19"/>
        <v>-1.1868366559144101E-8</v>
      </c>
      <c r="E372" s="60">
        <f t="shared" si="21"/>
        <v>-5.4059058039943502E-3</v>
      </c>
      <c r="F372" s="60">
        <f t="shared" si="22"/>
        <v>-1.1868366559144099E-3</v>
      </c>
    </row>
    <row r="373" spans="2:6" x14ac:dyDescent="0.25">
      <c r="B373">
        <v>2.71</v>
      </c>
      <c r="C373" s="67">
        <f t="shared" si="20"/>
        <v>-4.2760516902605111E-8</v>
      </c>
      <c r="D373">
        <f t="shared" si="19"/>
        <v>-9.3878344769457795E-9</v>
      </c>
      <c r="E373" s="60">
        <f t="shared" si="21"/>
        <v>-4.2760516902605105E-3</v>
      </c>
      <c r="F373" s="60">
        <f t="shared" si="22"/>
        <v>-9.3878344769457792E-4</v>
      </c>
    </row>
    <row r="374" spans="2:6" x14ac:dyDescent="0.25">
      <c r="B374">
        <v>2.72</v>
      </c>
      <c r="C374" s="67">
        <f t="shared" si="20"/>
        <v>-3.1271986099102589E-8</v>
      </c>
      <c r="D374">
        <f t="shared" si="19"/>
        <v>-6.8655912165981975E-9</v>
      </c>
      <c r="E374" s="60">
        <f t="shared" si="21"/>
        <v>-3.1271986099102589E-3</v>
      </c>
      <c r="F374" s="60">
        <f t="shared" si="22"/>
        <v>-6.8655912165981969E-4</v>
      </c>
    </row>
    <row r="375" spans="2:6" x14ac:dyDescent="0.25">
      <c r="B375">
        <v>2.73</v>
      </c>
      <c r="C375" s="67">
        <f t="shared" si="20"/>
        <v>-1.9750414332896734E-8</v>
      </c>
      <c r="D375">
        <f t="shared" si="19"/>
        <v>-4.3360939960254783E-9</v>
      </c>
      <c r="E375" s="60">
        <f t="shared" si="21"/>
        <v>-1.9750414332896731E-3</v>
      </c>
      <c r="F375" s="60">
        <f t="shared" si="22"/>
        <v>-4.3360939960254778E-4</v>
      </c>
    </row>
    <row r="376" spans="2:6" x14ac:dyDescent="0.25">
      <c r="B376">
        <v>2.74</v>
      </c>
      <c r="C376" s="67">
        <f t="shared" si="20"/>
        <v>-8.3480307391560927E-9</v>
      </c>
      <c r="D376">
        <f t="shared" si="19"/>
        <v>-1.8327638780923663E-9</v>
      </c>
      <c r="E376" s="60">
        <f t="shared" si="21"/>
        <v>-8.3480307391560916E-4</v>
      </c>
      <c r="F376" s="60">
        <f t="shared" si="22"/>
        <v>-1.8327638780923661E-4</v>
      </c>
    </row>
    <row r="377" spans="2:6" x14ac:dyDescent="0.25">
      <c r="B377">
        <v>2.75</v>
      </c>
      <c r="C377" s="67">
        <f t="shared" si="20"/>
        <v>2.7894971593466755E-9</v>
      </c>
      <c r="D377">
        <f t="shared" si="19"/>
        <v>6.1241863996881693E-10</v>
      </c>
      <c r="E377" s="60">
        <f t="shared" si="21"/>
        <v>2.7894971593466752E-4</v>
      </c>
      <c r="F377" s="60">
        <f t="shared" si="22"/>
        <v>6.1241863996881681E-5</v>
      </c>
    </row>
    <row r="378" spans="2:6" x14ac:dyDescent="0.25">
      <c r="B378">
        <v>2.76</v>
      </c>
      <c r="C378" s="67">
        <f t="shared" si="20"/>
        <v>1.3524758939802217E-8</v>
      </c>
      <c r="D378">
        <f t="shared" si="19"/>
        <v>2.9692858614560053E-9</v>
      </c>
      <c r="E378" s="60">
        <f t="shared" si="21"/>
        <v>1.3524758939802216E-3</v>
      </c>
      <c r="F378" s="60">
        <f t="shared" si="22"/>
        <v>2.9692858614560049E-4</v>
      </c>
    </row>
    <row r="379" spans="2:6" x14ac:dyDescent="0.25">
      <c r="B379">
        <v>2.77</v>
      </c>
      <c r="C379" s="67">
        <f t="shared" si="20"/>
        <v>2.3730132780148123E-8</v>
      </c>
      <c r="D379">
        <f t="shared" si="19"/>
        <v>5.2098191227057772E-9</v>
      </c>
      <c r="E379" s="60">
        <f t="shared" si="21"/>
        <v>2.3730132780148119E-3</v>
      </c>
      <c r="F379" s="60">
        <f t="shared" si="22"/>
        <v>5.2098191227057766E-4</v>
      </c>
    </row>
    <row r="380" spans="2:6" x14ac:dyDescent="0.25">
      <c r="B380">
        <v>2.78</v>
      </c>
      <c r="C380" s="67">
        <f t="shared" si="20"/>
        <v>3.3289138266366714E-8</v>
      </c>
      <c r="D380">
        <f t="shared" si="19"/>
        <v>7.3084457944373715E-9</v>
      </c>
      <c r="E380" s="60">
        <f t="shared" si="21"/>
        <v>3.3289138266366712E-3</v>
      </c>
      <c r="F380" s="60">
        <f t="shared" si="22"/>
        <v>7.3084457944373705E-4</v>
      </c>
    </row>
    <row r="381" spans="2:6" x14ac:dyDescent="0.25">
      <c r="B381">
        <v>2.79</v>
      </c>
      <c r="C381" s="67">
        <f t="shared" si="20"/>
        <v>4.2097598626600559E-8</v>
      </c>
      <c r="D381">
        <f t="shared" si="19"/>
        <v>9.2422944438108243E-9</v>
      </c>
      <c r="E381" s="60">
        <f t="shared" si="21"/>
        <v>4.2097598626600558E-3</v>
      </c>
      <c r="F381" s="60">
        <f t="shared" si="22"/>
        <v>9.2422944438108232E-4</v>
      </c>
    </row>
    <row r="382" spans="2:6" x14ac:dyDescent="0.25">
      <c r="B382">
        <v>2.8</v>
      </c>
      <c r="C382" s="67">
        <f t="shared" si="20"/>
        <v>5.0064603402448846E-8</v>
      </c>
      <c r="D382">
        <f t="shared" si="19"/>
        <v>1.0991406183574279E-8</v>
      </c>
      <c r="E382" s="60">
        <f t="shared" si="21"/>
        <v>5.0064603402448843E-3</v>
      </c>
      <c r="F382" s="60">
        <f t="shared" si="22"/>
        <v>1.0991406183574277E-3</v>
      </c>
    </row>
    <row r="383" spans="2:6" x14ac:dyDescent="0.25">
      <c r="B383">
        <v>2.81</v>
      </c>
      <c r="C383" s="67">
        <f t="shared" si="20"/>
        <v>5.7113265480900923E-8</v>
      </c>
      <c r="D383">
        <f t="shared" si="19"/>
        <v>1.2538900874228995E-8</v>
      </c>
      <c r="E383" s="60">
        <f t="shared" si="21"/>
        <v>5.7113265480900916E-3</v>
      </c>
      <c r="F383" s="60">
        <f t="shared" si="22"/>
        <v>1.2538900874228993E-3</v>
      </c>
    </row>
    <row r="384" spans="2:6" x14ac:dyDescent="0.25">
      <c r="B384">
        <v>2.82</v>
      </c>
      <c r="C384" s="67">
        <f t="shared" si="20"/>
        <v>6.3181269307517665E-8</v>
      </c>
      <c r="D384">
        <f t="shared" si="19"/>
        <v>1.3871097481194732E-8</v>
      </c>
      <c r="E384" s="60">
        <f t="shared" si="21"/>
        <v>6.3181269307517659E-3</v>
      </c>
      <c r="F384" s="60">
        <f t="shared" si="22"/>
        <v>1.3871097481194731E-3</v>
      </c>
    </row>
    <row r="385" spans="2:6" x14ac:dyDescent="0.25">
      <c r="B385">
        <v>2.83</v>
      </c>
      <c r="C385" s="67">
        <f t="shared" si="20"/>
        <v>6.8221209945234258E-8</v>
      </c>
      <c r="D385">
        <f t="shared" si="19"/>
        <v>1.4977588513290589E-8</v>
      </c>
      <c r="E385" s="60">
        <f t="shared" si="21"/>
        <v>6.8221209945234255E-3</v>
      </c>
      <c r="F385" s="60">
        <f t="shared" si="22"/>
        <v>1.4977588513290588E-3</v>
      </c>
    </row>
    <row r="386" spans="2:6" x14ac:dyDescent="0.25">
      <c r="B386">
        <v>2.84</v>
      </c>
      <c r="C386" s="67">
        <f t="shared" si="20"/>
        <v>7.2200725397926994E-8</v>
      </c>
      <c r="D386">
        <f t="shared" si="19"/>
        <v>1.5851269073640678E-8</v>
      </c>
      <c r="E386" s="60">
        <f t="shared" si="21"/>
        <v>7.2200725397926985E-3</v>
      </c>
      <c r="F386" s="60">
        <f t="shared" si="22"/>
        <v>1.5851269073640676E-3</v>
      </c>
    </row>
    <row r="387" spans="2:6" x14ac:dyDescent="0.25">
      <c r="B387">
        <v>2.85</v>
      </c>
      <c r="C387" s="67">
        <f t="shared" si="20"/>
        <v>7.5102427250510994E-8</v>
      </c>
      <c r="D387">
        <f t="shared" si="19"/>
        <v>1.6488321632091996E-8</v>
      </c>
      <c r="E387" s="60">
        <f t="shared" si="21"/>
        <v>7.5102427250510985E-3</v>
      </c>
      <c r="F387" s="60">
        <f t="shared" si="22"/>
        <v>1.6488321632091994E-3</v>
      </c>
    </row>
    <row r="388" spans="2:6" x14ac:dyDescent="0.25">
      <c r="B388">
        <v>2.86</v>
      </c>
      <c r="C388" s="67">
        <f t="shared" si="20"/>
        <v>7.6923637157211871E-8</v>
      </c>
      <c r="D388">
        <f t="shared" si="19"/>
        <v>1.6888158172675071E-8</v>
      </c>
      <c r="E388" s="60">
        <f t="shared" si="21"/>
        <v>7.6923637157211861E-3</v>
      </c>
      <c r="F388" s="60">
        <f t="shared" si="22"/>
        <v>1.6888158172675069E-3</v>
      </c>
    </row>
    <row r="389" spans="2:6" x14ac:dyDescent="0.25">
      <c r="B389">
        <v>2.87</v>
      </c>
      <c r="C389" s="67">
        <f t="shared" si="20"/>
        <v>7.7675939009348283E-8</v>
      </c>
      <c r="D389">
        <f t="shared" si="19"/>
        <v>1.7053321874522793E-8</v>
      </c>
      <c r="E389" s="60">
        <f t="shared" si="21"/>
        <v>7.7675939009348273E-3</v>
      </c>
      <c r="F389" s="60">
        <f t="shared" si="22"/>
        <v>1.7053321874522791E-3</v>
      </c>
    </row>
    <row r="390" spans="2:6" x14ac:dyDescent="0.25">
      <c r="B390">
        <v>2.88</v>
      </c>
      <c r="C390" s="67">
        <f t="shared" si="20"/>
        <v>7.738455870914661E-8</v>
      </c>
      <c r="D390">
        <f t="shared" si="19"/>
        <v>1.6989350944649176E-8</v>
      </c>
      <c r="E390" s="60">
        <f t="shared" si="21"/>
        <v>7.7384558709146607E-3</v>
      </c>
      <c r="F390" s="60">
        <f t="shared" si="22"/>
        <v>1.6989350944649176E-3</v>
      </c>
    </row>
    <row r="391" spans="2:6" x14ac:dyDescent="0.25">
      <c r="B391">
        <v>2.89</v>
      </c>
      <c r="C391" s="67">
        <f t="shared" si="20"/>
        <v>7.6087585346069475E-8</v>
      </c>
      <c r="D391">
        <f t="shared" si="19"/>
        <v>1.6704607631529078E-8</v>
      </c>
      <c r="E391" s="60">
        <f t="shared" si="21"/>
        <v>7.6087585346069466E-3</v>
      </c>
      <c r="F391" s="60">
        <f t="shared" si="22"/>
        <v>1.6704607631529078E-3</v>
      </c>
    </row>
    <row r="392" spans="2:6" x14ac:dyDescent="0.25">
      <c r="B392">
        <v>2.9</v>
      </c>
      <c r="C392" s="67">
        <f t="shared" si="20"/>
        <v>7.3835049199705691E-8</v>
      </c>
      <c r="D392">
        <f t="shared" si="19"/>
        <v>1.6210075805743028E-8</v>
      </c>
      <c r="E392" s="60">
        <f t="shared" si="21"/>
        <v>7.3835049199705684E-3</v>
      </c>
      <c r="F392" s="60">
        <f t="shared" si="22"/>
        <v>1.6210075805743027E-3</v>
      </c>
    </row>
    <row r="393" spans="2:6" x14ac:dyDescent="0.25">
      <c r="B393">
        <v>2.91</v>
      </c>
      <c r="C393" s="67">
        <f t="shared" si="20"/>
        <v>7.068787336506181E-8</v>
      </c>
      <c r="D393">
        <f t="shared" si="19"/>
        <v>1.5519130795120849E-8</v>
      </c>
      <c r="E393" s="60">
        <f t="shared" si="21"/>
        <v>7.0687873365061805E-3</v>
      </c>
      <c r="F393" s="60">
        <f t="shared" si="22"/>
        <v>1.5519130795120847E-3</v>
      </c>
    </row>
    <row r="394" spans="2:6" x14ac:dyDescent="0.25">
      <c r="B394">
        <v>2.92</v>
      </c>
      <c r="C394" s="67">
        <f t="shared" si="20"/>
        <v>6.671671690251971E-8</v>
      </c>
      <c r="D394">
        <f t="shared" si="19"/>
        <v>1.4647285404726899E-8</v>
      </c>
      <c r="E394" s="60">
        <f t="shared" si="21"/>
        <v>6.6716716902519707E-3</v>
      </c>
      <c r="F394" s="60">
        <f t="shared" si="22"/>
        <v>1.4647285404726898E-3</v>
      </c>
    </row>
    <row r="395" spans="2:6" x14ac:dyDescent="0.25">
      <c r="B395">
        <v>2.93</v>
      </c>
      <c r="C395" s="67">
        <f t="shared" si="20"/>
        <v>6.200072824996463E-8</v>
      </c>
      <c r="D395">
        <f t="shared" si="19"/>
        <v>1.3611916235402282E-8</v>
      </c>
      <c r="E395" s="60">
        <f t="shared" si="21"/>
        <v>6.2000728249964627E-3</v>
      </c>
      <c r="F395" s="60">
        <f t="shared" si="22"/>
        <v>1.3611916235402282E-3</v>
      </c>
    </row>
    <row r="396" spans="2:6" x14ac:dyDescent="0.25">
      <c r="B396">
        <v>2.94</v>
      </c>
      <c r="C396" s="67">
        <f t="shared" si="20"/>
        <v>5.6626228196608762E-8</v>
      </c>
      <c r="D396">
        <f t="shared" si="19"/>
        <v>1.2431974537967673E-8</v>
      </c>
      <c r="E396" s="60">
        <f t="shared" si="21"/>
        <v>5.6626228196608756E-3</v>
      </c>
      <c r="F396" s="60">
        <f t="shared" si="22"/>
        <v>1.2431974537967672E-3</v>
      </c>
    </row>
    <row r="397" spans="2:6" x14ac:dyDescent="0.25">
      <c r="B397">
        <v>2.95</v>
      </c>
      <c r="C397" s="67">
        <f t="shared" si="20"/>
        <v>5.0685342008415348E-8</v>
      </c>
      <c r="D397">
        <f t="shared" si="19"/>
        <v>1.1127685903941937E-8</v>
      </c>
      <c r="E397" s="60">
        <f t="shared" si="21"/>
        <v>5.0685342008415348E-3</v>
      </c>
      <c r="F397" s="60">
        <f t="shared" si="22"/>
        <v>1.1127685903941937E-3</v>
      </c>
    </row>
    <row r="398" spans="2:6" x14ac:dyDescent="0.25">
      <c r="B398">
        <v>2.96</v>
      </c>
      <c r="C398" s="67">
        <f t="shared" si="20"/>
        <v>4.4274600318902282E-8</v>
      </c>
      <c r="D398">
        <f t="shared" si="19"/>
        <v>9.7202430988729036E-9</v>
      </c>
      <c r="E398" s="60">
        <f t="shared" si="21"/>
        <v>4.4274600318902277E-3</v>
      </c>
      <c r="F398" s="60">
        <f t="shared" si="22"/>
        <v>9.7202430988729024E-4</v>
      </c>
    </row>
    <row r="399" spans="2:6" x14ac:dyDescent="0.25">
      <c r="B399">
        <v>2.97</v>
      </c>
      <c r="C399" s="67">
        <f t="shared" si="20"/>
        <v>3.7493528164865818E-8</v>
      </c>
      <c r="D399">
        <f t="shared" si="19"/>
        <v>8.2314962929510551E-9</v>
      </c>
      <c r="E399" s="60">
        <f t="shared" si="21"/>
        <v>3.7493528164865815E-3</v>
      </c>
      <c r="F399" s="60">
        <f t="shared" si="22"/>
        <v>8.2314962929510541E-4</v>
      </c>
    </row>
    <row r="400" spans="2:6" x14ac:dyDescent="0.25">
      <c r="B400">
        <v>2.98</v>
      </c>
      <c r="C400" s="67">
        <f t="shared" si="20"/>
        <v>3.0443241065829082E-8</v>
      </c>
      <c r="D400">
        <f t="shared" si="19"/>
        <v>6.6836448380339901E-9</v>
      </c>
      <c r="E400" s="60">
        <f t="shared" si="21"/>
        <v>3.044324106582908E-3</v>
      </c>
      <c r="F400" s="60">
        <f t="shared" si="22"/>
        <v>6.6836448380339899E-4</v>
      </c>
    </row>
    <row r="401" spans="2:6" x14ac:dyDescent="0.25">
      <c r="B401">
        <v>2.99</v>
      </c>
      <c r="C401" s="67">
        <f t="shared" si="20"/>
        <v>2.322506633309823E-8</v>
      </c>
      <c r="D401">
        <f t="shared" si="19"/>
        <v>5.0989345836913622E-9</v>
      </c>
      <c r="E401" s="60">
        <f t="shared" si="21"/>
        <v>2.3225066333098228E-3</v>
      </c>
      <c r="F401" s="60">
        <f t="shared" si="22"/>
        <v>5.0989345836913614E-4</v>
      </c>
    </row>
    <row r="402" spans="2:6" x14ac:dyDescent="0.25">
      <c r="B402">
        <v>3</v>
      </c>
      <c r="C402" s="67">
        <f t="shared" si="20"/>
        <v>1.5939206866276617E-8</v>
      </c>
      <c r="D402">
        <f t="shared" si="19"/>
        <v>3.4993645211357646E-9</v>
      </c>
      <c r="E402" s="60">
        <f t="shared" si="21"/>
        <v>1.5939206866276616E-3</v>
      </c>
      <c r="F402" s="60">
        <f t="shared" si="22"/>
        <v>3.4993645211357641E-4</v>
      </c>
    </row>
    <row r="403" spans="2:6" x14ac:dyDescent="0.25">
      <c r="B403">
        <v>3.01</v>
      </c>
      <c r="C403" s="67">
        <f t="shared" si="20"/>
        <v>8.6834635710771282E-9</v>
      </c>
      <c r="D403">
        <f t="shared" si="19"/>
        <v>1.9064062971346864E-9</v>
      </c>
      <c r="E403" s="60">
        <f t="shared" si="21"/>
        <v>8.6834635710771274E-4</v>
      </c>
      <c r="F403" s="60">
        <f t="shared" si="22"/>
        <v>1.9064062971346863E-4</v>
      </c>
    </row>
    <row r="404" spans="2:6" x14ac:dyDescent="0.25">
      <c r="B404">
        <v>3.02</v>
      </c>
      <c r="C404" s="67">
        <f t="shared" si="20"/>
        <v>1.5520312335659229E-9</v>
      </c>
      <c r="D404">
        <f t="shared" si="19"/>
        <v>3.4073985487484119E-10</v>
      </c>
      <c r="E404" s="60">
        <f t="shared" si="21"/>
        <v>1.5520312335659227E-4</v>
      </c>
      <c r="F404" s="60">
        <f t="shared" si="22"/>
        <v>3.4073985487484116E-5</v>
      </c>
    </row>
    <row r="405" spans="2:6" x14ac:dyDescent="0.25">
      <c r="B405">
        <v>3.03</v>
      </c>
      <c r="C405" s="67">
        <f t="shared" si="20"/>
        <v>-5.3656187647468783E-9</v>
      </c>
      <c r="D405">
        <f t="shared" si="19"/>
        <v>-1.1779918597468865E-9</v>
      </c>
      <c r="E405" s="60">
        <f t="shared" si="21"/>
        <v>-5.3656187647468782E-4</v>
      </c>
      <c r="F405" s="60">
        <f t="shared" si="22"/>
        <v>-1.1779918597468864E-4</v>
      </c>
    </row>
    <row r="406" spans="2:6" x14ac:dyDescent="0.25">
      <c r="B406">
        <v>3.04</v>
      </c>
      <c r="C406" s="67">
        <f t="shared" si="20"/>
        <v>-1.1985757085205672E-8</v>
      </c>
      <c r="D406">
        <f t="shared" si="19"/>
        <v>-2.6314065345158591E-9</v>
      </c>
      <c r="E406" s="60">
        <f t="shared" si="21"/>
        <v>-1.1985757085205672E-3</v>
      </c>
      <c r="F406" s="60">
        <f t="shared" si="22"/>
        <v>-2.631406534515859E-4</v>
      </c>
    </row>
    <row r="407" spans="2:6" x14ac:dyDescent="0.25">
      <c r="B407">
        <v>3.05</v>
      </c>
      <c r="C407" s="67">
        <f t="shared" si="20"/>
        <v>-1.8231306299622828E-8</v>
      </c>
      <c r="D407">
        <f t="shared" si="19"/>
        <v>-4.0025822472910939E-9</v>
      </c>
      <c r="E407" s="60">
        <f t="shared" si="21"/>
        <v>-1.8231306299622827E-3</v>
      </c>
      <c r="F407" s="60">
        <f t="shared" si="22"/>
        <v>-4.0025822472910936E-4</v>
      </c>
    </row>
    <row r="408" spans="2:6" x14ac:dyDescent="0.25">
      <c r="B408">
        <v>3.06</v>
      </c>
      <c r="C408" s="67">
        <f t="shared" si="20"/>
        <v>-2.4032633622434455E-8</v>
      </c>
      <c r="D408">
        <f t="shared" si="19"/>
        <v>-5.2762315059561716E-9</v>
      </c>
      <c r="E408" s="60">
        <f t="shared" si="21"/>
        <v>-2.4032633622434454E-3</v>
      </c>
      <c r="F408" s="60">
        <f t="shared" si="22"/>
        <v>-5.276231505956171E-4</v>
      </c>
    </row>
    <row r="409" spans="2:6" x14ac:dyDescent="0.25">
      <c r="B409">
        <v>3.07</v>
      </c>
      <c r="C409" s="67">
        <f t="shared" si="20"/>
        <v>-2.9328219953878428E-8</v>
      </c>
      <c r="D409">
        <f t="shared" si="19"/>
        <v>-6.4388481331406713E-9</v>
      </c>
      <c r="E409" s="60">
        <f t="shared" si="21"/>
        <v>-2.9328219953878424E-3</v>
      </c>
      <c r="F409" s="60">
        <f t="shared" si="22"/>
        <v>-6.4388481331406709E-4</v>
      </c>
    </row>
    <row r="410" spans="2:6" x14ac:dyDescent="0.25">
      <c r="B410">
        <v>3.08</v>
      </c>
      <c r="C410" s="67">
        <f t="shared" si="20"/>
        <v>-3.4065200518456908E-8</v>
      </c>
      <c r="D410">
        <f t="shared" si="19"/>
        <v>-7.4788259603980096E-9</v>
      </c>
      <c r="E410" s="60">
        <f t="shared" si="21"/>
        <v>-3.4065200518456906E-3</v>
      </c>
      <c r="F410" s="60">
        <f t="shared" si="22"/>
        <v>-7.4788259603980091E-4</v>
      </c>
    </row>
    <row r="411" spans="2:6" x14ac:dyDescent="0.25">
      <c r="B411">
        <v>3.09</v>
      </c>
      <c r="C411" s="67">
        <f t="shared" si="20"/>
        <v>-3.819977422221677E-8</v>
      </c>
      <c r="D411">
        <f t="shared" si="19"/>
        <v>-8.3865487003274123E-9</v>
      </c>
      <c r="E411" s="60">
        <f t="shared" si="21"/>
        <v>-3.8199774222216765E-3</v>
      </c>
      <c r="F411" s="60">
        <f t="shared" si="22"/>
        <v>-8.3865487003274115E-4</v>
      </c>
    </row>
    <row r="412" spans="2:6" x14ac:dyDescent="0.25">
      <c r="B412">
        <v>3</v>
      </c>
      <c r="C412" s="67">
        <f t="shared" si="20"/>
        <v>1.5939206866276617E-8</v>
      </c>
      <c r="D412">
        <f t="shared" si="19"/>
        <v>3.4993645211357646E-9</v>
      </c>
      <c r="E412" s="60">
        <f t="shared" si="21"/>
        <v>1.5939206866276616E-3</v>
      </c>
      <c r="F412" s="60">
        <f t="shared" si="22"/>
        <v>3.4993645211357641E-4</v>
      </c>
    </row>
    <row r="413" spans="2:6" x14ac:dyDescent="0.25">
      <c r="C413" s="67"/>
      <c r="E413" s="60"/>
      <c r="F413" s="60"/>
    </row>
    <row r="414" spans="2:6" x14ac:dyDescent="0.25">
      <c r="C414" s="67"/>
      <c r="E414" s="60"/>
      <c r="F414" s="60"/>
    </row>
    <row r="415" spans="2:6" x14ac:dyDescent="0.25">
      <c r="C415" s="67"/>
      <c r="E415" s="60"/>
      <c r="F415" s="60"/>
    </row>
    <row r="416" spans="2:6" x14ac:dyDescent="0.25">
      <c r="C416" s="67"/>
      <c r="E416" s="60"/>
      <c r="F416" s="60"/>
    </row>
    <row r="417" spans="3:6" x14ac:dyDescent="0.25">
      <c r="C417" s="67"/>
      <c r="E417" s="60"/>
      <c r="F417" s="60"/>
    </row>
    <row r="418" spans="3:6" x14ac:dyDescent="0.25">
      <c r="C418" s="67"/>
      <c r="E418" s="60"/>
      <c r="F418" s="60"/>
    </row>
  </sheetData>
  <mergeCells count="20">
    <mergeCell ref="E25:E26"/>
    <mergeCell ref="D3:D4"/>
    <mergeCell ref="H3:H4"/>
    <mergeCell ref="L3:L4"/>
    <mergeCell ref="I7:K7"/>
    <mergeCell ref="F8:H8"/>
    <mergeCell ref="O29:O30"/>
    <mergeCell ref="S29:S30"/>
    <mergeCell ref="S32:S33"/>
    <mergeCell ref="E36:E37"/>
    <mergeCell ref="B49:B50"/>
    <mergeCell ref="F49:F50"/>
    <mergeCell ref="J49:J50"/>
    <mergeCell ref="E93:E94"/>
    <mergeCell ref="F52:F53"/>
    <mergeCell ref="J52:J53"/>
    <mergeCell ref="B63:B64"/>
    <mergeCell ref="F67:F68"/>
    <mergeCell ref="J67:J68"/>
    <mergeCell ref="C83:C84"/>
  </mergeCells>
  <hyperlinks>
    <hyperlink ref="O43" r:id="rId1" xr:uid="{0EDB11FA-1DF5-4B65-808C-107B5F6AA0A3}"/>
  </hyperlinks>
  <pageMargins left="0.7" right="0.7" top="0.75" bottom="0.75" header="0.3" footer="0.3"/>
  <pageSetup paperSize="9"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8708C-915E-4277-8728-2A188615B3D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A7CFDA3770FD4FA1C5F010258AF786" ma:contentTypeVersion="12" ma:contentTypeDescription="Crée un document." ma:contentTypeScope="" ma:versionID="d18adfef5f60481cb938bb17ea41c8bc">
  <xsd:schema xmlns:xsd="http://www.w3.org/2001/XMLSchema" xmlns:xs="http://www.w3.org/2001/XMLSchema" xmlns:p="http://schemas.microsoft.com/office/2006/metadata/properties" xmlns:ns3="99169dae-1c51-4dc9-95b8-61c50fd170d3" xmlns:ns4="8328c560-bd02-4121-ac8f-77f1b8ec0566" targetNamespace="http://schemas.microsoft.com/office/2006/metadata/properties" ma:root="true" ma:fieldsID="05ded5087cfb9cb42c75066a8d142d60" ns3:_="" ns4:_="">
    <xsd:import namespace="99169dae-1c51-4dc9-95b8-61c50fd170d3"/>
    <xsd:import namespace="8328c560-bd02-4121-ac8f-77f1b8ec056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bjectDetectorVersions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169dae-1c51-4dc9-95b8-61c50fd170d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28c560-bd02-4121-ac8f-77f1b8ec05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328c560-bd02-4121-ac8f-77f1b8ec056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8B5DF1-874E-41F1-BC8C-29922B49D4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169dae-1c51-4dc9-95b8-61c50fd170d3"/>
    <ds:schemaRef ds:uri="8328c560-bd02-4121-ac8f-77f1b8ec05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BEEA7B-924B-41AE-BEAB-2B104CDE4777}">
  <ds:schemaRefs>
    <ds:schemaRef ds:uri="http://purl.org/dc/dcmitype/"/>
    <ds:schemaRef ds:uri="99169dae-1c51-4dc9-95b8-61c50fd170d3"/>
    <ds:schemaRef ds:uri="http://schemas.microsoft.com/office/2006/metadata/properties"/>
    <ds:schemaRef ds:uri="8328c560-bd02-4121-ac8f-77f1b8ec0566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1DB60C8-C247-4FE5-8C5F-6ACDE29F40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9</vt:i4>
      </vt:variant>
    </vt:vector>
  </HeadingPairs>
  <TitlesOfParts>
    <vt:vector size="11" baseType="lpstr">
      <vt:lpstr>Dyrac</vt:lpstr>
      <vt:lpstr>Feuil1</vt:lpstr>
      <vt:lpstr>c_1</vt:lpstr>
      <vt:lpstr>c_2</vt:lpstr>
      <vt:lpstr>J_1</vt:lpstr>
      <vt:lpstr>k_1</vt:lpstr>
      <vt:lpstr>k_2</vt:lpstr>
      <vt:lpstr>l_1</vt:lpstr>
      <vt:lpstr>l_2</vt:lpstr>
      <vt:lpstr>M_1</vt:lpstr>
      <vt:lpstr>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Avril</dc:creator>
  <cp:lastModifiedBy>pascal avril</cp:lastModifiedBy>
  <dcterms:created xsi:type="dcterms:W3CDTF">2023-06-08T10:29:44Z</dcterms:created>
  <dcterms:modified xsi:type="dcterms:W3CDTF">2023-06-13T19:38:49Z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0x010100EAA7CFDA3770FD4FA1C5F010258AF786</vt:lpwstr>
  </property>
</Properties>
</file>