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PECTRUM\Desktop\Projet ARCHITECTURE D'intérieur\!Cotation fonctionnelle OK\MONTE CARLO\PROJETS INDUSTRIELS DIVERS\"/>
    </mc:Choice>
  </mc:AlternateContent>
  <bookViews>
    <workbookView xWindow="0" yWindow="0" windowWidth="25125" windowHeight="12300"/>
  </bookViews>
  <sheets>
    <sheet name="Matrice de rigidité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D63" i="1"/>
  <c r="D65" i="1"/>
  <c r="D64" i="1"/>
  <c r="D72" i="1"/>
  <c r="D71" i="1"/>
  <c r="D55" i="1"/>
  <c r="D57" i="1"/>
  <c r="D56" i="1"/>
  <c r="D58" i="1"/>
  <c r="D51" i="1"/>
  <c r="D50" i="1"/>
  <c r="D49" i="1"/>
  <c r="E41" i="1"/>
  <c r="D41" i="1"/>
  <c r="D43" i="1" s="1"/>
  <c r="D40" i="1"/>
  <c r="D34" i="1"/>
  <c r="D26" i="1"/>
  <c r="D30" i="1" s="1"/>
  <c r="D22" i="1"/>
  <c r="F18" i="1"/>
  <c r="F20" i="1" s="1"/>
  <c r="F5" i="1"/>
  <c r="D16" i="1" s="1"/>
  <c r="D70" i="1" l="1"/>
  <c r="D73" i="1" s="1"/>
  <c r="D36" i="1"/>
  <c r="D48" i="1"/>
  <c r="D29" i="1"/>
  <c r="F19" i="1"/>
  <c r="D33" i="1" l="1"/>
  <c r="D32" i="1"/>
</calcChain>
</file>

<file path=xl/sharedStrings.xml><?xml version="1.0" encoding="utf-8"?>
<sst xmlns="http://schemas.openxmlformats.org/spreadsheetml/2006/main" count="118" uniqueCount="78">
  <si>
    <t xml:space="preserve">Données initiales </t>
  </si>
  <si>
    <t xml:space="preserve"> sections A1 = A2 = 200 mm²</t>
  </si>
  <si>
    <t>avec module d’élasticité Young E = 70GPa.</t>
  </si>
  <si>
    <t>Mise en situation de la structure ( 2 poutres ) et deux supports.</t>
  </si>
  <si>
    <t xml:space="preserve">Paramétrage </t>
  </si>
  <si>
    <t>unités</t>
  </si>
  <si>
    <t>conversion</t>
  </si>
  <si>
    <t>section de la poutre S</t>
  </si>
  <si>
    <t>A</t>
  </si>
  <si>
    <t>mm²</t>
  </si>
  <si>
    <t>module d'élasticité (YOUNG)</t>
  </si>
  <si>
    <t>E</t>
  </si>
  <si>
    <t>Gpa</t>
  </si>
  <si>
    <t>Mpa</t>
  </si>
  <si>
    <t>rappel 1 Mpa = 1 N/mm²   1 M = 10^6  et 1 G = 10^9</t>
  </si>
  <si>
    <t>Calcul de l'élément poutre [1,2]</t>
  </si>
  <si>
    <t>(matrice de rigidité K)</t>
  </si>
  <si>
    <t>A.E/ L</t>
  </si>
  <si>
    <t>longueur de poutre</t>
  </si>
  <si>
    <t>(mm² X N/mm²)/mm</t>
  </si>
  <si>
    <t>N/mm</t>
  </si>
  <si>
    <r>
      <t xml:space="preserve">angle de la poutre </t>
    </r>
    <r>
      <rPr>
        <sz val="11"/>
        <color theme="1"/>
        <rFont val="Calibri"/>
        <family val="2"/>
      </rPr>
      <t>θ</t>
    </r>
  </si>
  <si>
    <t>θ</t>
  </si>
  <si>
    <t>degrés</t>
  </si>
  <si>
    <t>Rad</t>
  </si>
  <si>
    <r>
      <t xml:space="preserve">cos </t>
    </r>
    <r>
      <rPr>
        <sz val="11"/>
        <color theme="1"/>
        <rFont val="Calibri"/>
        <family val="2"/>
      </rPr>
      <t>θ</t>
    </r>
  </si>
  <si>
    <r>
      <t xml:space="preserve">sin </t>
    </r>
    <r>
      <rPr>
        <sz val="11"/>
        <color theme="1"/>
        <rFont val="Calibri"/>
        <family val="2"/>
      </rPr>
      <t>θ</t>
    </r>
  </si>
  <si>
    <r>
      <t xml:space="preserve">Equation aux dimensions    </t>
    </r>
    <r>
      <rPr>
        <sz val="11"/>
        <color rgb="FFFF0000"/>
        <rFont val="Calibri"/>
        <family val="2"/>
        <scheme val="minor"/>
      </rPr>
      <t>N/mm</t>
    </r>
  </si>
  <si>
    <t>Repère de coordonnées</t>
  </si>
  <si>
    <t>X1</t>
  </si>
  <si>
    <t>coordonnées Y</t>
  </si>
  <si>
    <t>Y1</t>
  </si>
  <si>
    <t>mm</t>
  </si>
  <si>
    <t>Ponit 1 coordonnées X</t>
  </si>
  <si>
    <t>Point 2 coordonnées X</t>
  </si>
  <si>
    <t>Point 3 coordonnées X</t>
  </si>
  <si>
    <t>X2</t>
  </si>
  <si>
    <t>Y2</t>
  </si>
  <si>
    <t>X3</t>
  </si>
  <si>
    <t>Y3</t>
  </si>
  <si>
    <t xml:space="preserve">Formulaire </t>
  </si>
  <si>
    <r>
      <t xml:space="preserve">Calcul de cos </t>
    </r>
    <r>
      <rPr>
        <sz val="11"/>
        <color theme="1"/>
        <rFont val="Calibri"/>
        <family val="2"/>
      </rPr>
      <t>θ1</t>
    </r>
  </si>
  <si>
    <t>cos θ1</t>
  </si>
  <si>
    <r>
      <t xml:space="preserve">Calcul de sin </t>
    </r>
    <r>
      <rPr>
        <sz val="11"/>
        <color theme="1"/>
        <rFont val="Calibri"/>
        <family val="2"/>
      </rPr>
      <t>θ1</t>
    </r>
  </si>
  <si>
    <t>sin θ1</t>
  </si>
  <si>
    <r>
      <t xml:space="preserve">Calcul de cos </t>
    </r>
    <r>
      <rPr>
        <sz val="11"/>
        <color theme="1"/>
        <rFont val="Calibri"/>
        <family val="2"/>
      </rPr>
      <t>θ2</t>
    </r>
  </si>
  <si>
    <t>L2² = Y² + x ² L2 = (x² + y²)^0,5</t>
  </si>
  <si>
    <t>L2</t>
  </si>
  <si>
    <t>L1</t>
  </si>
  <si>
    <r>
      <t xml:space="preserve">calcul de sin </t>
    </r>
    <r>
      <rPr>
        <sz val="11"/>
        <color theme="1"/>
        <rFont val="Calibri"/>
        <family val="2"/>
      </rPr>
      <t>θ2</t>
    </r>
  </si>
  <si>
    <t>calcul des composantes de la matrice K</t>
  </si>
  <si>
    <t>Calcul de l'élément poutre [2,3]</t>
  </si>
  <si>
    <t>c²</t>
  </si>
  <si>
    <t>cs</t>
  </si>
  <si>
    <t>sin θ2 = s</t>
  </si>
  <si>
    <t>cos θ2 = c</t>
  </si>
  <si>
    <t>s²</t>
  </si>
  <si>
    <t>Matrice K1 pour   E1 . A1 / L1   x cette matrice</t>
  </si>
  <si>
    <t>Matrice K2 pour   E2 . A2 / L2   x cette matrice</t>
  </si>
  <si>
    <t xml:space="preserve">calcul de l'angle dans le triangle </t>
  </si>
  <si>
    <t>Tan ( point 2)</t>
  </si>
  <si>
    <t>Tan ^-1</t>
  </si>
  <si>
    <t>Degrés</t>
  </si>
  <si>
    <t>sin (angle point 2) = 400 / L2</t>
  </si>
  <si>
    <t>L 2 = 400 / sin (angle point 2)</t>
  </si>
  <si>
    <t>OK</t>
  </si>
  <si>
    <t xml:space="preserve">   U2</t>
  </si>
  <si>
    <t>V2</t>
  </si>
  <si>
    <t>σ1</t>
  </si>
  <si>
    <t>E1/L1</t>
  </si>
  <si>
    <t>c . U2</t>
  </si>
  <si>
    <t>N/mm²</t>
  </si>
  <si>
    <t>s.V2</t>
  </si>
  <si>
    <t>c.U1</t>
  </si>
  <si>
    <t>U1</t>
  </si>
  <si>
    <t>V1</t>
  </si>
  <si>
    <t xml:space="preserve">c 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</si>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</sst>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i/>
      <u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1"/>
      <color rgb="FFFF0000"/>
      <name val="Calibri"/>
      <family val="2"/>
      <scheme val="minor"/>
    </font>
    <font>
      <b/>
      <sz val="11"/>
      <color theme="9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10</xdr:row>
      <xdr:rowOff>123825</xdr:rowOff>
    </xdr:from>
    <xdr:to>
      <xdr:col>0</xdr:col>
      <xdr:colOff>3710305</xdr:colOff>
      <xdr:row>21</xdr:row>
      <xdr:rowOff>158115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085975"/>
          <a:ext cx="3148330" cy="21297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23</xdr:row>
      <xdr:rowOff>57150</xdr:rowOff>
    </xdr:from>
    <xdr:to>
      <xdr:col>0</xdr:col>
      <xdr:colOff>3654425</xdr:colOff>
      <xdr:row>33</xdr:row>
      <xdr:rowOff>41275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95800"/>
          <a:ext cx="3140075" cy="188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190500</xdr:colOff>
      <xdr:row>8</xdr:row>
      <xdr:rowOff>142875</xdr:rowOff>
    </xdr:from>
    <xdr:to>
      <xdr:col>8</xdr:col>
      <xdr:colOff>5555615</xdr:colOff>
      <xdr:row>28</xdr:row>
      <xdr:rowOff>161290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1724025"/>
          <a:ext cx="5365115" cy="3828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238125</xdr:colOff>
      <xdr:row>30</xdr:row>
      <xdr:rowOff>152400</xdr:rowOff>
    </xdr:from>
    <xdr:to>
      <xdr:col>8</xdr:col>
      <xdr:colOff>5991225</xdr:colOff>
      <xdr:row>46</xdr:row>
      <xdr:rowOff>180975</xdr:rowOff>
    </xdr:to>
    <xdr:pic>
      <xdr:nvPicPr>
        <xdr:cNvPr id="7" name="Picture 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5924550"/>
          <a:ext cx="5753100" cy="3095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228600</xdr:colOff>
      <xdr:row>50</xdr:row>
      <xdr:rowOff>85725</xdr:rowOff>
    </xdr:from>
    <xdr:to>
      <xdr:col>8</xdr:col>
      <xdr:colOff>5915025</xdr:colOff>
      <xdr:row>67</xdr:row>
      <xdr:rowOff>180975</xdr:rowOff>
    </xdr:to>
    <xdr:pic>
      <xdr:nvPicPr>
        <xdr:cNvPr id="8" name="Picture 7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0" y="9667875"/>
          <a:ext cx="5686425" cy="3333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990600</xdr:colOff>
      <xdr:row>44</xdr:row>
      <xdr:rowOff>133350</xdr:rowOff>
    </xdr:from>
    <xdr:to>
      <xdr:col>0</xdr:col>
      <xdr:colOff>3895725</xdr:colOff>
      <xdr:row>51</xdr:row>
      <xdr:rowOff>152400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8572500"/>
          <a:ext cx="2905125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3"/>
  <sheetViews>
    <sheetView tabSelected="1" workbookViewId="0">
      <selection activeCell="F64" sqref="F64"/>
    </sheetView>
  </sheetViews>
  <sheetFormatPr defaultRowHeight="15" x14ac:dyDescent="0.25"/>
  <cols>
    <col min="1" max="1" width="64.140625" customWidth="1"/>
    <col min="2" max="2" width="35.42578125" customWidth="1"/>
    <col min="3" max="3" width="13.7109375" customWidth="1"/>
    <col min="4" max="4" width="11.7109375" customWidth="1"/>
    <col min="5" max="5" width="14.42578125" customWidth="1"/>
    <col min="6" max="6" width="11.7109375" customWidth="1"/>
    <col min="9" max="9" width="94.85546875" customWidth="1"/>
  </cols>
  <sheetData>
    <row r="2" spans="1:9" x14ac:dyDescent="0.25">
      <c r="B2" s="3" t="s">
        <v>4</v>
      </c>
      <c r="C2" s="3"/>
      <c r="E2" s="4" t="s">
        <v>5</v>
      </c>
      <c r="F2" s="3" t="s">
        <v>6</v>
      </c>
    </row>
    <row r="3" spans="1:9" x14ac:dyDescent="0.25">
      <c r="C3" s="3"/>
      <c r="D3" s="3"/>
      <c r="E3" s="3"/>
      <c r="F3" s="3"/>
    </row>
    <row r="4" spans="1:9" ht="16.5" x14ac:dyDescent="0.25">
      <c r="A4" s="2" t="s">
        <v>0</v>
      </c>
      <c r="B4" s="8" t="s">
        <v>7</v>
      </c>
      <c r="C4" s="3" t="s">
        <v>8</v>
      </c>
      <c r="D4" s="3">
        <v>200</v>
      </c>
      <c r="E4" s="3" t="s">
        <v>9</v>
      </c>
      <c r="F4" s="3"/>
    </row>
    <row r="5" spans="1:9" ht="16.5" x14ac:dyDescent="0.25">
      <c r="A5" s="1" t="s">
        <v>1</v>
      </c>
      <c r="B5" s="8" t="s">
        <v>10</v>
      </c>
      <c r="C5" s="3" t="s">
        <v>11</v>
      </c>
      <c r="D5" s="3">
        <v>70</v>
      </c>
      <c r="E5" s="3" t="s">
        <v>12</v>
      </c>
      <c r="F5" s="3">
        <f>D5*1000</f>
        <v>70000</v>
      </c>
      <c r="G5" s="3" t="s">
        <v>13</v>
      </c>
      <c r="I5" s="5" t="s">
        <v>14</v>
      </c>
    </row>
    <row r="6" spans="1:9" ht="16.5" x14ac:dyDescent="0.25">
      <c r="A6" s="1" t="s">
        <v>2</v>
      </c>
      <c r="B6" s="8" t="s">
        <v>18</v>
      </c>
      <c r="C6" s="3" t="s">
        <v>48</v>
      </c>
      <c r="D6" s="3">
        <v>500</v>
      </c>
      <c r="E6" s="3" t="s">
        <v>9</v>
      </c>
      <c r="F6" s="3"/>
    </row>
    <row r="7" spans="1:9" x14ac:dyDescent="0.25">
      <c r="B7" s="8" t="s">
        <v>33</v>
      </c>
      <c r="C7" s="3" t="s">
        <v>29</v>
      </c>
      <c r="D7" s="3">
        <v>0</v>
      </c>
      <c r="E7" s="3" t="s">
        <v>32</v>
      </c>
      <c r="F7" s="3"/>
    </row>
    <row r="8" spans="1:9" x14ac:dyDescent="0.25">
      <c r="B8" s="8" t="s">
        <v>30</v>
      </c>
      <c r="C8" s="3" t="s">
        <v>31</v>
      </c>
      <c r="D8" s="3">
        <v>300</v>
      </c>
      <c r="E8" s="3" t="s">
        <v>32</v>
      </c>
      <c r="I8" s="10" t="s">
        <v>40</v>
      </c>
    </row>
    <row r="9" spans="1:9" x14ac:dyDescent="0.25">
      <c r="A9" t="s">
        <v>3</v>
      </c>
      <c r="B9" s="8" t="s">
        <v>34</v>
      </c>
      <c r="C9" s="3" t="s">
        <v>36</v>
      </c>
      <c r="D9" s="3">
        <v>500</v>
      </c>
      <c r="E9" s="3" t="s">
        <v>32</v>
      </c>
    </row>
    <row r="10" spans="1:9" x14ac:dyDescent="0.25">
      <c r="B10" s="8" t="s">
        <v>30</v>
      </c>
      <c r="C10" s="3" t="s">
        <v>37</v>
      </c>
      <c r="D10" s="3">
        <v>300</v>
      </c>
      <c r="E10" s="3" t="s">
        <v>32</v>
      </c>
    </row>
    <row r="11" spans="1:9" x14ac:dyDescent="0.25">
      <c r="B11" s="8" t="s">
        <v>35</v>
      </c>
      <c r="C11" s="3" t="s">
        <v>38</v>
      </c>
      <c r="D11" s="3">
        <v>900</v>
      </c>
      <c r="E11" s="3" t="s">
        <v>32</v>
      </c>
    </row>
    <row r="12" spans="1:9" x14ac:dyDescent="0.25">
      <c r="B12" s="8" t="s">
        <v>30</v>
      </c>
      <c r="C12" s="3" t="s">
        <v>39</v>
      </c>
      <c r="D12" s="3">
        <v>0</v>
      </c>
      <c r="E12" s="3" t="s">
        <v>32</v>
      </c>
    </row>
    <row r="14" spans="1:9" x14ac:dyDescent="0.25">
      <c r="B14" s="8" t="s">
        <v>15</v>
      </c>
      <c r="C14" s="3"/>
      <c r="D14" s="3"/>
      <c r="E14" s="3"/>
      <c r="F14" s="3"/>
    </row>
    <row r="15" spans="1:9" x14ac:dyDescent="0.25">
      <c r="B15" s="9" t="s">
        <v>16</v>
      </c>
      <c r="C15" s="3"/>
      <c r="D15" s="3"/>
      <c r="E15" s="3"/>
      <c r="F15" s="3"/>
    </row>
    <row r="16" spans="1:9" x14ac:dyDescent="0.25">
      <c r="B16" s="8" t="s">
        <v>19</v>
      </c>
      <c r="C16" t="s">
        <v>17</v>
      </c>
      <c r="D16" s="6">
        <f>(D4*F5)/D6</f>
        <v>28000</v>
      </c>
      <c r="E16" s="3" t="s">
        <v>20</v>
      </c>
      <c r="F16" s="3"/>
    </row>
    <row r="17" spans="1:9" x14ac:dyDescent="0.25">
      <c r="B17" s="8" t="s">
        <v>27</v>
      </c>
      <c r="C17" s="3"/>
      <c r="D17" s="3"/>
      <c r="E17" s="3"/>
      <c r="F17" s="3"/>
    </row>
    <row r="18" spans="1:9" x14ac:dyDescent="0.25">
      <c r="B18" s="8" t="s">
        <v>21</v>
      </c>
      <c r="C18" s="7" t="s">
        <v>22</v>
      </c>
      <c r="D18" s="3">
        <v>0</v>
      </c>
      <c r="E18" s="3" t="s">
        <v>23</v>
      </c>
      <c r="F18" s="3">
        <f>RADIANS(D18)</f>
        <v>0</v>
      </c>
      <c r="G18" s="3" t="s">
        <v>24</v>
      </c>
    </row>
    <row r="19" spans="1:9" x14ac:dyDescent="0.25">
      <c r="B19" s="8"/>
      <c r="C19" s="3" t="s">
        <v>25</v>
      </c>
      <c r="D19" s="3"/>
      <c r="E19" s="3"/>
      <c r="F19" s="3">
        <f>COS(F18)</f>
        <v>1</v>
      </c>
    </row>
    <row r="20" spans="1:9" x14ac:dyDescent="0.25">
      <c r="B20" s="8"/>
      <c r="C20" s="3" t="s">
        <v>26</v>
      </c>
      <c r="D20" s="3">
        <v>0</v>
      </c>
      <c r="E20" s="3"/>
      <c r="F20" s="3">
        <f>SIN(F18)</f>
        <v>0</v>
      </c>
    </row>
    <row r="21" spans="1:9" x14ac:dyDescent="0.25">
      <c r="B21" s="8"/>
      <c r="C21" s="3"/>
      <c r="D21" s="3"/>
      <c r="E21" s="3"/>
      <c r="F21" s="3"/>
    </row>
    <row r="22" spans="1:9" x14ac:dyDescent="0.25">
      <c r="B22" s="8" t="s">
        <v>41</v>
      </c>
      <c r="C22" s="7" t="s">
        <v>42</v>
      </c>
      <c r="D22" s="3">
        <f>(D9-D7)/D6</f>
        <v>1</v>
      </c>
      <c r="E22" s="3"/>
      <c r="F22" s="3"/>
    </row>
    <row r="23" spans="1:9" x14ac:dyDescent="0.25">
      <c r="A23" t="s">
        <v>28</v>
      </c>
      <c r="B23" s="8" t="s">
        <v>43</v>
      </c>
      <c r="C23" s="3" t="s">
        <v>44</v>
      </c>
      <c r="D23" s="3"/>
      <c r="E23" s="3"/>
      <c r="F23" s="3"/>
    </row>
    <row r="24" spans="1:9" x14ac:dyDescent="0.25">
      <c r="B24" s="8" t="s">
        <v>51</v>
      </c>
      <c r="C24" s="3"/>
      <c r="D24" s="3"/>
      <c r="E24" s="3"/>
      <c r="F24" s="3"/>
    </row>
    <row r="25" spans="1:9" x14ac:dyDescent="0.25">
      <c r="E25" s="3"/>
      <c r="F25" s="3"/>
    </row>
    <row r="26" spans="1:9" x14ac:dyDescent="0.25">
      <c r="B26" s="8" t="s">
        <v>46</v>
      </c>
      <c r="C26" s="3" t="s">
        <v>47</v>
      </c>
      <c r="D26" s="3">
        <f>((D11-D9)^2+(D10^2))^0.5</f>
        <v>500</v>
      </c>
      <c r="E26" s="3"/>
      <c r="F26" s="3"/>
    </row>
    <row r="27" spans="1:9" x14ac:dyDescent="0.25">
      <c r="B27" s="9" t="s">
        <v>50</v>
      </c>
      <c r="C27" s="3"/>
      <c r="D27" s="3"/>
    </row>
    <row r="28" spans="1:9" x14ac:dyDescent="0.25">
      <c r="B28" s="8"/>
    </row>
    <row r="29" spans="1:9" x14ac:dyDescent="0.25">
      <c r="B29" s="8" t="s">
        <v>45</v>
      </c>
      <c r="C29" s="3" t="s">
        <v>55</v>
      </c>
      <c r="D29" s="3">
        <f>(D11-D9)/D26</f>
        <v>0.8</v>
      </c>
    </row>
    <row r="30" spans="1:9" x14ac:dyDescent="0.25">
      <c r="B30" s="8" t="s">
        <v>49</v>
      </c>
      <c r="C30" s="3" t="s">
        <v>54</v>
      </c>
      <c r="D30" s="3">
        <f>(D12-D10)/D26</f>
        <v>-0.6</v>
      </c>
      <c r="I30" t="s">
        <v>57</v>
      </c>
    </row>
    <row r="32" spans="1:9" x14ac:dyDescent="0.25">
      <c r="B32" s="8"/>
      <c r="C32" s="3" t="s">
        <v>52</v>
      </c>
      <c r="D32">
        <f>D29*D29</f>
        <v>0.64000000000000012</v>
      </c>
    </row>
    <row r="33" spans="2:6" x14ac:dyDescent="0.25">
      <c r="C33" s="3" t="s">
        <v>53</v>
      </c>
      <c r="D33">
        <f>D29*D30</f>
        <v>-0.48</v>
      </c>
    </row>
    <row r="34" spans="2:6" x14ac:dyDescent="0.25">
      <c r="B34" s="8"/>
      <c r="C34" s="3" t="s">
        <v>56</v>
      </c>
      <c r="D34">
        <f>D30*D30</f>
        <v>0.36</v>
      </c>
    </row>
    <row r="35" spans="2:6" x14ac:dyDescent="0.25">
      <c r="B35" s="8"/>
    </row>
    <row r="36" spans="2:6" x14ac:dyDescent="0.25">
      <c r="B36" s="8" t="s">
        <v>19</v>
      </c>
      <c r="C36" t="s">
        <v>17</v>
      </c>
      <c r="D36" s="6">
        <f>(D4*F5)/D26</f>
        <v>28000</v>
      </c>
      <c r="E36" s="3" t="s">
        <v>20</v>
      </c>
    </row>
    <row r="39" spans="2:6" x14ac:dyDescent="0.25">
      <c r="B39" s="13" t="s">
        <v>59</v>
      </c>
    </row>
    <row r="40" spans="2:6" x14ac:dyDescent="0.25">
      <c r="C40" t="s">
        <v>60</v>
      </c>
      <c r="D40">
        <f>(D11-D9)/D8</f>
        <v>1.3333333333333333</v>
      </c>
      <c r="E40" s="3" t="s">
        <v>24</v>
      </c>
    </row>
    <row r="41" spans="2:6" x14ac:dyDescent="0.25">
      <c r="C41" t="s">
        <v>61</v>
      </c>
      <c r="D41">
        <f>ATAN(400/300)</f>
        <v>0.92729521800161219</v>
      </c>
      <c r="E41" s="11">
        <f>DEGREES(D41)</f>
        <v>53.13010235415598</v>
      </c>
      <c r="F41" t="s">
        <v>62</v>
      </c>
    </row>
    <row r="42" spans="2:6" x14ac:dyDescent="0.25">
      <c r="B42" s="8" t="s">
        <v>63</v>
      </c>
    </row>
    <row r="43" spans="2:6" x14ac:dyDescent="0.25">
      <c r="B43" s="8" t="s">
        <v>64</v>
      </c>
      <c r="C43" t="s">
        <v>47</v>
      </c>
      <c r="D43" s="12">
        <f>400/SIN(D41)</f>
        <v>500.00000000000006</v>
      </c>
      <c r="E43" t="s">
        <v>32</v>
      </c>
      <c r="F43" t="s">
        <v>65</v>
      </c>
    </row>
    <row r="46" spans="2:6" ht="16.5" x14ac:dyDescent="0.25">
      <c r="B46" s="1"/>
      <c r="C46" s="3" t="s">
        <v>66</v>
      </c>
      <c r="D46" s="3">
        <v>-0.56999999999999995</v>
      </c>
      <c r="E46" s="3" t="s">
        <v>32</v>
      </c>
    </row>
    <row r="47" spans="2:6" ht="16.5" x14ac:dyDescent="0.25">
      <c r="B47" s="1"/>
      <c r="C47" s="3" t="s">
        <v>67</v>
      </c>
      <c r="D47" s="3">
        <v>-1.96</v>
      </c>
      <c r="E47" s="3" t="s">
        <v>32</v>
      </c>
    </row>
    <row r="48" spans="2:6" x14ac:dyDescent="0.25">
      <c r="C48" s="3" t="s">
        <v>69</v>
      </c>
      <c r="D48" s="3">
        <f>F5/D6</f>
        <v>140</v>
      </c>
      <c r="E48" s="3"/>
    </row>
    <row r="49" spans="3:9" x14ac:dyDescent="0.25">
      <c r="C49" s="3" t="s">
        <v>70</v>
      </c>
      <c r="D49" s="3">
        <f>D29*D46</f>
        <v>-0.45599999999999996</v>
      </c>
      <c r="E49" s="3"/>
      <c r="I49" t="s">
        <v>58</v>
      </c>
    </row>
    <row r="50" spans="3:9" x14ac:dyDescent="0.25">
      <c r="C50" s="3" t="s">
        <v>72</v>
      </c>
      <c r="D50" s="3">
        <f>D30*D47</f>
        <v>1.1759999999999999</v>
      </c>
    </row>
    <row r="51" spans="3:9" x14ac:dyDescent="0.25">
      <c r="C51" s="7" t="s">
        <v>68</v>
      </c>
      <c r="D51" s="6">
        <f>D48*D49*D50</f>
        <v>-75.075839999999985</v>
      </c>
      <c r="E51" s="3" t="s">
        <v>71</v>
      </c>
    </row>
    <row r="52" spans="3:9" x14ac:dyDescent="0.25">
      <c r="D52" s="3"/>
      <c r="E52" s="3"/>
    </row>
    <row r="53" spans="3:9" x14ac:dyDescent="0.25">
      <c r="C53" s="3" t="s">
        <v>66</v>
      </c>
      <c r="D53" s="3">
        <v>-0.56999999999999995</v>
      </c>
      <c r="E53" s="3" t="s">
        <v>32</v>
      </c>
    </row>
    <row r="54" spans="3:9" x14ac:dyDescent="0.25">
      <c r="C54" s="3" t="s">
        <v>67</v>
      </c>
      <c r="D54" s="3">
        <v>-1.96</v>
      </c>
      <c r="E54" s="3" t="s">
        <v>32</v>
      </c>
    </row>
    <row r="55" spans="3:9" x14ac:dyDescent="0.25">
      <c r="C55" s="3" t="s">
        <v>69</v>
      </c>
      <c r="D55" s="3">
        <f>D48</f>
        <v>140</v>
      </c>
      <c r="E55" s="3"/>
    </row>
    <row r="56" spans="3:9" x14ac:dyDescent="0.25">
      <c r="C56" s="3" t="s">
        <v>70</v>
      </c>
      <c r="D56" s="3">
        <f>D36*D53</f>
        <v>-15959.999999999998</v>
      </c>
      <c r="E56" s="3"/>
    </row>
    <row r="57" spans="3:9" x14ac:dyDescent="0.25">
      <c r="C57" s="3" t="s">
        <v>72</v>
      </c>
      <c r="D57" s="3">
        <f>D37*D54</f>
        <v>0</v>
      </c>
    </row>
    <row r="58" spans="3:9" x14ac:dyDescent="0.25">
      <c r="C58" s="7" t="s">
        <v>68</v>
      </c>
      <c r="D58" s="6">
        <f>D55*D56*D57</f>
        <v>0</v>
      </c>
      <c r="E58" s="3" t="s">
        <v>71</v>
      </c>
    </row>
    <row r="59" spans="3:9" x14ac:dyDescent="0.25">
      <c r="C59" s="7" t="s">
        <v>76</v>
      </c>
      <c r="D59">
        <v>0.6</v>
      </c>
    </row>
    <row r="60" spans="3:9" x14ac:dyDescent="0.25">
      <c r="C60" s="7" t="s">
        <v>77</v>
      </c>
      <c r="D60">
        <v>0.8</v>
      </c>
    </row>
    <row r="61" spans="3:9" x14ac:dyDescent="0.25">
      <c r="C61" s="3" t="s">
        <v>74</v>
      </c>
      <c r="D61" s="3">
        <v>5.6000000000000001E-2</v>
      </c>
      <c r="E61" s="3" t="s">
        <v>32</v>
      </c>
    </row>
    <row r="62" spans="3:9" x14ac:dyDescent="0.25">
      <c r="C62" s="3" t="s">
        <v>75</v>
      </c>
      <c r="D62" s="3">
        <v>-0.187</v>
      </c>
      <c r="E62" s="3" t="s">
        <v>32</v>
      </c>
    </row>
    <row r="63" spans="3:9" x14ac:dyDescent="0.25">
      <c r="C63" s="3" t="s">
        <v>69</v>
      </c>
      <c r="D63" s="3">
        <f>200000/750</f>
        <v>266.66666666666669</v>
      </c>
      <c r="E63" s="3"/>
    </row>
    <row r="64" spans="3:9" x14ac:dyDescent="0.25">
      <c r="C64" s="3" t="s">
        <v>73</v>
      </c>
      <c r="D64" s="3">
        <f>-D59*D61</f>
        <v>-3.3599999999999998E-2</v>
      </c>
      <c r="E64" s="3"/>
    </row>
    <row r="65" spans="3:5" x14ac:dyDescent="0.25">
      <c r="C65" s="3" t="s">
        <v>72</v>
      </c>
      <c r="D65" s="3">
        <f>-D60*D62</f>
        <v>0.14960000000000001</v>
      </c>
    </row>
    <row r="66" spans="3:5" x14ac:dyDescent="0.25">
      <c r="C66" s="7" t="s">
        <v>68</v>
      </c>
      <c r="D66" s="6">
        <f>D63*D65+0.03*D63</f>
        <v>47.893333333333338</v>
      </c>
      <c r="E66" s="3" t="s">
        <v>71</v>
      </c>
    </row>
    <row r="67" spans="3:5" x14ac:dyDescent="0.25">
      <c r="D67" s="3"/>
      <c r="E67" s="3"/>
    </row>
    <row r="68" spans="3:5" x14ac:dyDescent="0.25">
      <c r="C68" s="3" t="s">
        <v>66</v>
      </c>
      <c r="D68" s="3">
        <v>-0.56999999999999995</v>
      </c>
      <c r="E68" s="3" t="s">
        <v>32</v>
      </c>
    </row>
    <row r="69" spans="3:5" x14ac:dyDescent="0.25">
      <c r="C69" s="3" t="s">
        <v>67</v>
      </c>
      <c r="D69" s="3">
        <v>-1.96</v>
      </c>
      <c r="E69" s="3" t="s">
        <v>32</v>
      </c>
    </row>
    <row r="70" spans="3:5" x14ac:dyDescent="0.25">
      <c r="C70" s="3" t="s">
        <v>69</v>
      </c>
      <c r="D70" s="3">
        <f>D63</f>
        <v>266.66666666666669</v>
      </c>
      <c r="E70" s="3"/>
    </row>
    <row r="71" spans="3:5" x14ac:dyDescent="0.25">
      <c r="C71" s="3" t="s">
        <v>70</v>
      </c>
      <c r="D71" s="3">
        <f>D51*D68</f>
        <v>42.793228799999987</v>
      </c>
      <c r="E71" s="3"/>
    </row>
    <row r="72" spans="3:5" x14ac:dyDescent="0.25">
      <c r="C72" s="3" t="s">
        <v>72</v>
      </c>
      <c r="D72" s="3">
        <f>D52*D69</f>
        <v>0</v>
      </c>
    </row>
    <row r="73" spans="3:5" x14ac:dyDescent="0.25">
      <c r="C73" s="7" t="s">
        <v>68</v>
      </c>
      <c r="D73" s="6">
        <f>D70*D71*D72</f>
        <v>0</v>
      </c>
      <c r="E73" s="3" t="s">
        <v>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Matrice de rigidité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SPECTRUM</dc:creator>
  <cp:lastModifiedBy>SPECTRUM</cp:lastModifiedBy>
  <dcterms:created xsi:type="dcterms:W3CDTF">2023-10-14T08:36:27Z</dcterms:created>
  <dcterms:modified xsi:type="dcterms:W3CDTF">2023-10-14T13:09:06Z</dcterms:modified>
</cp:coreProperties>
</file>