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72" yWindow="108" windowWidth="17124" windowHeight="4272"/>
  </bookViews>
  <sheets>
    <sheet name="Calculs" sheetId="1" r:id="rId1"/>
  </sheets>
  <definedNames>
    <definedName name="F">Calculs!$P$31</definedName>
    <definedName name="Fa">Calculs!$P$26</definedName>
    <definedName name="P">Calculs!$Q$8</definedName>
    <definedName name="Pa">Calculs!$D$20</definedName>
    <definedName name="SensDep">Calculs!$F$20</definedName>
    <definedName name="Xb">Calculs!$B$8</definedName>
    <definedName name="Xc">Calculs!$C$8</definedName>
    <definedName name="Xd">Calculs!$S$12</definedName>
    <definedName name="Xe">Calculs!$T$12</definedName>
    <definedName name="Xm">Calculs!$F$8</definedName>
    <definedName name="XRd">Calculs!$P$29</definedName>
    <definedName name="XRe">Calculs!$P$30</definedName>
    <definedName name="Yb">Calculs!$B$9</definedName>
    <definedName name="Yc">Calculs!$C$9</definedName>
    <definedName name="Yd">Calculs!$D$9</definedName>
    <definedName name="Ye">Calculs!$E$9</definedName>
    <definedName name="Ym">Calculs!$F$9</definedName>
    <definedName name="YRb">Calculs!$P$27</definedName>
    <definedName name="YRc">Calculs!$P$28</definedName>
    <definedName name="β">Calculs!$O$8</definedName>
    <definedName name="βdeg">Calculs!$B$20</definedName>
    <definedName name="μa">Calculs!$S$7</definedName>
    <definedName name="μb">Calculs!$T$7</definedName>
    <definedName name="μc">Calculs!$U$7</definedName>
    <definedName name="μd">Calculs!$V$7</definedName>
    <definedName name="μe">Calculs!$W$7</definedName>
    <definedName name="ϕa">Calculs!$P$8</definedName>
  </definedNames>
  <calcPr calcId="145621"/>
</workbook>
</file>

<file path=xl/calcChain.xml><?xml version="1.0" encoding="utf-8"?>
<calcChain xmlns="http://schemas.openxmlformats.org/spreadsheetml/2006/main">
  <c r="S12" i="1" l="1" a="1"/>
  <c r="T12" i="1" s="1"/>
  <c r="S12" i="1" l="1"/>
  <c r="S7" i="1" a="1"/>
  <c r="T7" i="1" s="1"/>
  <c r="S7" i="1" l="1"/>
  <c r="P8" i="1" s="1"/>
  <c r="W7" i="1"/>
  <c r="S20" i="1" s="1"/>
  <c r="V7" i="1"/>
  <c r="R21" i="1" s="1"/>
  <c r="U7" i="1"/>
  <c r="Q16" i="1" s="1"/>
  <c r="P18" i="1"/>
  <c r="S19" i="1"/>
  <c r="R19" i="1"/>
  <c r="T18" i="1"/>
  <c r="Q17" i="1"/>
  <c r="P17" i="1"/>
  <c r="T16" i="1"/>
  <c r="Q8" i="1"/>
  <c r="U20" i="1" s="1"/>
  <c r="Q18" i="1" l="1"/>
  <c r="S21" i="1"/>
  <c r="P16" i="1"/>
  <c r="R20" i="1"/>
  <c r="O8" i="1"/>
  <c r="O20" i="1" s="1"/>
  <c r="O16" i="1" l="1"/>
  <c r="O17" i="1"/>
  <c r="O19" i="1"/>
  <c r="P26" i="1" l="1" a="1"/>
  <c r="P27" i="1" s="1"/>
  <c r="S27" i="1" s="1"/>
  <c r="P31" i="1" l="1"/>
  <c r="P29" i="1"/>
  <c r="S29" i="1" s="1"/>
  <c r="P30" i="1"/>
  <c r="S30" i="1" s="1"/>
  <c r="P26" i="1"/>
  <c r="P28" i="1"/>
  <c r="S28" i="1" s="1"/>
  <c r="W19" i="1" l="1"/>
  <c r="W21" i="1"/>
  <c r="W20" i="1"/>
  <c r="W16" i="1"/>
  <c r="W17" i="1"/>
  <c r="W18" i="1"/>
</calcChain>
</file>

<file path=xl/sharedStrings.xml><?xml version="1.0" encoding="utf-8"?>
<sst xmlns="http://schemas.openxmlformats.org/spreadsheetml/2006/main" count="72" uniqueCount="40">
  <si>
    <t>B</t>
  </si>
  <si>
    <t>C</t>
  </si>
  <si>
    <t>D</t>
  </si>
  <si>
    <t>E</t>
  </si>
  <si>
    <t>(mm)</t>
  </si>
  <si>
    <t xml:space="preserve">X  </t>
  </si>
  <si>
    <t xml:space="preserve">Y  </t>
  </si>
  <si>
    <t>β</t>
  </si>
  <si>
    <t>( ° )</t>
  </si>
  <si>
    <t>μa</t>
  </si>
  <si>
    <t>μb</t>
  </si>
  <si>
    <t>μc</t>
  </si>
  <si>
    <t>μd</t>
  </si>
  <si>
    <t>μe</t>
  </si>
  <si>
    <t>Coordonnées des points</t>
  </si>
  <si>
    <t>Coefficients de frottement aux points A, B, C, D et E</t>
  </si>
  <si>
    <t>(rad)</t>
  </si>
  <si>
    <t>Angle du coin</t>
  </si>
  <si>
    <t>P</t>
  </si>
  <si>
    <t>Force appui</t>
  </si>
  <si>
    <t>(N)</t>
  </si>
  <si>
    <t>M</t>
  </si>
  <si>
    <t>Fa</t>
  </si>
  <si>
    <t>YRb</t>
  </si>
  <si>
    <t>=</t>
  </si>
  <si>
    <t>ϕa</t>
  </si>
  <si>
    <t>XRd</t>
  </si>
  <si>
    <t>YRc</t>
  </si>
  <si>
    <t>F</t>
  </si>
  <si>
    <t>Vérif.</t>
  </si>
  <si>
    <t>XRe</t>
  </si>
  <si>
    <t>N</t>
  </si>
  <si>
    <t>Résultats</t>
  </si>
  <si>
    <t>XRb</t>
  </si>
  <si>
    <t>XRc</t>
  </si>
  <si>
    <t>YRd</t>
  </si>
  <si>
    <t>Yre</t>
  </si>
  <si>
    <t>Sens déplacement</t>
  </si>
  <si>
    <r>
      <t>1</t>
    </r>
    <r>
      <rPr>
        <sz val="11"/>
        <color theme="0"/>
        <rFont val="Calibri"/>
        <family val="2"/>
        <scheme val="minor"/>
      </rPr>
      <t>…</t>
    </r>
  </si>
  <si>
    <r>
      <t>-1</t>
    </r>
    <r>
      <rPr>
        <sz val="11"/>
        <color theme="0"/>
        <rFont val="Calibri"/>
        <family val="2"/>
        <scheme val="minor"/>
      </rPr>
      <t>..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</si>
</sst>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0"/>
    <numFmt numFmtId="166" formatCode="0.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0" fillId="3" borderId="2" xfId="0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quotePrefix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quotePrefix="1" applyNumberFormat="1" applyFont="1" applyAlignment="1">
      <alignment horizontal="center"/>
    </xf>
    <xf numFmtId="2" fontId="0" fillId="0" borderId="0" xfId="0" applyNumberFormat="1"/>
    <xf numFmtId="0" fontId="0" fillId="0" borderId="3" xfId="0" applyFill="1" applyBorder="1" applyAlignment="1">
      <alignment horizontal="center"/>
    </xf>
    <xf numFmtId="0" fontId="0" fillId="0" borderId="7" xfId="0" quotePrefix="1" applyBorder="1" applyAlignment="1">
      <alignment horizontal="right" wrapText="1"/>
    </xf>
    <xf numFmtId="0" fontId="0" fillId="0" borderId="8" xfId="0" quotePrefix="1" applyBorder="1" applyAlignment="1">
      <alignment horizontal="right" wrapText="1"/>
    </xf>
    <xf numFmtId="0" fontId="0" fillId="0" borderId="5" xfId="0" applyBorder="1"/>
    <xf numFmtId="166" fontId="0" fillId="5" borderId="0" xfId="0" applyNumberFormat="1" applyFill="1" applyAlignment="1">
      <alignment horizontal="center"/>
    </xf>
    <xf numFmtId="166" fontId="0" fillId="4" borderId="0" xfId="0" applyNumberForma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6" borderId="3" xfId="0" applyFill="1" applyBorder="1" applyAlignment="1">
      <alignment horizontal="center"/>
    </xf>
  </cellXfs>
  <cellStyles count="1">
    <cellStyle name="Normal" xfId="0" builtinId="0"/>
  </cellStyles>
  <dxfs count="1"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4</xdr:row>
      <xdr:rowOff>160020</xdr:rowOff>
    </xdr:from>
    <xdr:to>
      <xdr:col>11</xdr:col>
      <xdr:colOff>297180</xdr:colOff>
      <xdr:row>22</xdr:row>
      <xdr:rowOff>30480</xdr:rowOff>
    </xdr:to>
    <xdr:grpSp>
      <xdr:nvGrpSpPr>
        <xdr:cNvPr id="4" name="Groupe 3"/>
        <xdr:cNvGrpSpPr/>
      </xdr:nvGrpSpPr>
      <xdr:grpSpPr>
        <a:xfrm>
          <a:off x="4732020" y="891540"/>
          <a:ext cx="2941320" cy="3162300"/>
          <a:chOff x="4716780" y="419100"/>
          <a:chExt cx="2941320" cy="3162300"/>
        </a:xfrm>
      </xdr:grpSpPr>
      <xdr:sp macro="" textlink="">
        <xdr:nvSpPr>
          <xdr:cNvPr id="2" name="Forme libre 1"/>
          <xdr:cNvSpPr/>
        </xdr:nvSpPr>
        <xdr:spPr>
          <a:xfrm>
            <a:off x="5074920" y="2042160"/>
            <a:ext cx="1600200" cy="731520"/>
          </a:xfrm>
          <a:custGeom>
            <a:avLst/>
            <a:gdLst>
              <a:gd name="connsiteX0" fmla="*/ 0 w 1600200"/>
              <a:gd name="connsiteY0" fmla="*/ 731520 h 731520"/>
              <a:gd name="connsiteX1" fmla="*/ 1600200 w 1600200"/>
              <a:gd name="connsiteY1" fmla="*/ 0 h 731520"/>
              <a:gd name="connsiteX2" fmla="*/ 1600200 w 1600200"/>
              <a:gd name="connsiteY2" fmla="*/ 731520 h 731520"/>
              <a:gd name="connsiteX3" fmla="*/ 0 w 1600200"/>
              <a:gd name="connsiteY3" fmla="*/ 731520 h 7315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600200" h="731520">
                <a:moveTo>
                  <a:pt x="0" y="731520"/>
                </a:moveTo>
                <a:lnTo>
                  <a:pt x="1600200" y="0"/>
                </a:lnTo>
                <a:lnTo>
                  <a:pt x="1600200" y="731520"/>
                </a:lnTo>
                <a:lnTo>
                  <a:pt x="0" y="731520"/>
                </a:lnTo>
                <a:close/>
              </a:path>
            </a:pathLst>
          </a:cu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3" name="Forme libre 2"/>
          <xdr:cNvSpPr/>
        </xdr:nvSpPr>
        <xdr:spPr>
          <a:xfrm>
            <a:off x="5654040" y="1363980"/>
            <a:ext cx="396240" cy="1143000"/>
          </a:xfrm>
          <a:custGeom>
            <a:avLst/>
            <a:gdLst>
              <a:gd name="connsiteX0" fmla="*/ 0 w 396240"/>
              <a:gd name="connsiteY0" fmla="*/ 1143000 h 1143000"/>
              <a:gd name="connsiteX1" fmla="*/ 0 w 396240"/>
              <a:gd name="connsiteY1" fmla="*/ 0 h 1143000"/>
              <a:gd name="connsiteX2" fmla="*/ 396240 w 396240"/>
              <a:gd name="connsiteY2" fmla="*/ 0 h 1143000"/>
              <a:gd name="connsiteX3" fmla="*/ 396240 w 396240"/>
              <a:gd name="connsiteY3" fmla="*/ 982980 h 1143000"/>
              <a:gd name="connsiteX4" fmla="*/ 0 w 396240"/>
              <a:gd name="connsiteY4" fmla="*/ 1143000 h 1143000"/>
              <a:gd name="connsiteX0" fmla="*/ 0 w 396240"/>
              <a:gd name="connsiteY0" fmla="*/ 1143000 h 1143000"/>
              <a:gd name="connsiteX1" fmla="*/ 0 w 396240"/>
              <a:gd name="connsiteY1" fmla="*/ 0 h 1143000"/>
              <a:gd name="connsiteX2" fmla="*/ 396240 w 396240"/>
              <a:gd name="connsiteY2" fmla="*/ 0 h 1143000"/>
              <a:gd name="connsiteX3" fmla="*/ 388620 w 396240"/>
              <a:gd name="connsiteY3" fmla="*/ 960120 h 1143000"/>
              <a:gd name="connsiteX4" fmla="*/ 0 w 396240"/>
              <a:gd name="connsiteY4" fmla="*/ 1143000 h 1143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96240" h="1143000">
                <a:moveTo>
                  <a:pt x="0" y="1143000"/>
                </a:moveTo>
                <a:lnTo>
                  <a:pt x="0" y="0"/>
                </a:lnTo>
                <a:lnTo>
                  <a:pt x="396240" y="0"/>
                </a:lnTo>
                <a:lnTo>
                  <a:pt x="388620" y="960120"/>
                </a:lnTo>
                <a:lnTo>
                  <a:pt x="0" y="1143000"/>
                </a:lnTo>
                <a:close/>
              </a:path>
            </a:pathLst>
          </a:custGeom>
          <a:solidFill>
            <a:schemeClr val="accent6">
              <a:lumMod val="20000"/>
              <a:lumOff val="80000"/>
            </a:schemeClr>
          </a:solidFill>
          <a:ln w="9525"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6" name="Connecteur droit avec flèche 5"/>
          <xdr:cNvCxnSpPr/>
        </xdr:nvCxnSpPr>
        <xdr:spPr>
          <a:xfrm rot="5400000">
            <a:off x="6911340" y="2430780"/>
            <a:ext cx="0" cy="426720"/>
          </a:xfrm>
          <a:prstGeom prst="straightConnector1">
            <a:avLst/>
          </a:prstGeom>
          <a:ln w="2857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Connecteur droit avec flèche 8"/>
          <xdr:cNvCxnSpPr/>
        </xdr:nvCxnSpPr>
        <xdr:spPr>
          <a:xfrm>
            <a:off x="4987290" y="2411730"/>
            <a:ext cx="2388870" cy="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Connecteur droit avec flèche 7"/>
          <xdr:cNvCxnSpPr/>
        </xdr:nvCxnSpPr>
        <xdr:spPr>
          <a:xfrm flipV="1">
            <a:off x="5859780" y="464820"/>
            <a:ext cx="0" cy="266700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Connecteur droit avec flèche 4"/>
          <xdr:cNvCxnSpPr/>
        </xdr:nvCxnSpPr>
        <xdr:spPr>
          <a:xfrm>
            <a:off x="5859780" y="922020"/>
            <a:ext cx="0" cy="426720"/>
          </a:xfrm>
          <a:prstGeom prst="straightConnector1">
            <a:avLst/>
          </a:prstGeom>
          <a:ln w="2857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tangle 9"/>
          <xdr:cNvSpPr/>
        </xdr:nvSpPr>
        <xdr:spPr>
          <a:xfrm>
            <a:off x="5448300" y="1440180"/>
            <a:ext cx="190500" cy="6019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1" name="Rectangle 10"/>
          <xdr:cNvSpPr/>
        </xdr:nvSpPr>
        <xdr:spPr>
          <a:xfrm>
            <a:off x="5250180" y="2781300"/>
            <a:ext cx="190500" cy="1447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2" name="Rectangle 11"/>
          <xdr:cNvSpPr/>
        </xdr:nvSpPr>
        <xdr:spPr>
          <a:xfrm>
            <a:off x="6065520" y="1440180"/>
            <a:ext cx="190500" cy="6019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3" name="Rectangle 12"/>
          <xdr:cNvSpPr/>
        </xdr:nvSpPr>
        <xdr:spPr>
          <a:xfrm>
            <a:off x="6377940" y="2781300"/>
            <a:ext cx="190500" cy="1447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4" name="Ellipse 13"/>
          <xdr:cNvSpPr/>
        </xdr:nvSpPr>
        <xdr:spPr>
          <a:xfrm>
            <a:off x="5836920" y="23926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5" name="Ellipse 14"/>
          <xdr:cNvSpPr/>
        </xdr:nvSpPr>
        <xdr:spPr>
          <a:xfrm>
            <a:off x="5326380" y="27508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6" name="Ellipse 15"/>
          <xdr:cNvSpPr/>
        </xdr:nvSpPr>
        <xdr:spPr>
          <a:xfrm>
            <a:off x="6454140" y="27508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7" name="Ellipse 16"/>
          <xdr:cNvSpPr/>
        </xdr:nvSpPr>
        <xdr:spPr>
          <a:xfrm>
            <a:off x="5615940" y="20269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8" name="Ellipse 17"/>
          <xdr:cNvSpPr/>
        </xdr:nvSpPr>
        <xdr:spPr>
          <a:xfrm>
            <a:off x="6027420" y="14401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0" name="ZoneTexte 19"/>
          <xdr:cNvSpPr txBox="1"/>
        </xdr:nvSpPr>
        <xdr:spPr>
          <a:xfrm>
            <a:off x="5951220" y="419100"/>
            <a:ext cx="22860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Y</a:t>
            </a:r>
          </a:p>
        </xdr:txBody>
      </xdr:sp>
      <xdr:sp macro="" textlink="">
        <xdr:nvSpPr>
          <xdr:cNvPr id="21" name="ZoneTexte 20"/>
          <xdr:cNvSpPr txBox="1"/>
        </xdr:nvSpPr>
        <xdr:spPr>
          <a:xfrm>
            <a:off x="7360920" y="231648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X</a:t>
            </a:r>
          </a:p>
        </xdr:txBody>
      </xdr:sp>
      <xdr:sp macro="" textlink="">
        <xdr:nvSpPr>
          <xdr:cNvPr id="22" name="ZoneTexte 21"/>
          <xdr:cNvSpPr txBox="1"/>
        </xdr:nvSpPr>
        <xdr:spPr>
          <a:xfrm>
            <a:off x="5974080" y="127254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E</a:t>
            </a:r>
          </a:p>
        </xdr:txBody>
      </xdr:sp>
      <xdr:sp macro="" textlink="">
        <xdr:nvSpPr>
          <xdr:cNvPr id="23" name="ZoneTexte 22"/>
          <xdr:cNvSpPr txBox="1"/>
        </xdr:nvSpPr>
        <xdr:spPr>
          <a:xfrm>
            <a:off x="5425440" y="204216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D</a:t>
            </a:r>
          </a:p>
        </xdr:txBody>
      </xdr:sp>
      <xdr:sp macro="" textlink="">
        <xdr:nvSpPr>
          <xdr:cNvPr id="24" name="ZoneTexte 23"/>
          <xdr:cNvSpPr txBox="1"/>
        </xdr:nvSpPr>
        <xdr:spPr>
          <a:xfrm>
            <a:off x="5341620" y="262128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B</a:t>
            </a:r>
          </a:p>
        </xdr:txBody>
      </xdr:sp>
      <xdr:sp macro="" textlink="">
        <xdr:nvSpPr>
          <xdr:cNvPr id="26" name="ZoneTexte 25"/>
          <xdr:cNvSpPr txBox="1"/>
        </xdr:nvSpPr>
        <xdr:spPr>
          <a:xfrm>
            <a:off x="5821680" y="241554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A</a:t>
            </a:r>
          </a:p>
        </xdr:txBody>
      </xdr:sp>
      <xdr:sp macro="" textlink="">
        <xdr:nvSpPr>
          <xdr:cNvPr id="27" name="ZoneTexte 26"/>
          <xdr:cNvSpPr txBox="1"/>
        </xdr:nvSpPr>
        <xdr:spPr>
          <a:xfrm>
            <a:off x="6225540" y="262128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C</a:t>
            </a:r>
          </a:p>
        </xdr:txBody>
      </xdr:sp>
      <xdr:sp macro="" textlink="">
        <xdr:nvSpPr>
          <xdr:cNvPr id="28" name="ZoneTexte 27"/>
          <xdr:cNvSpPr txBox="1"/>
        </xdr:nvSpPr>
        <xdr:spPr>
          <a:xfrm>
            <a:off x="5562600" y="103632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>
                <a:solidFill>
                  <a:srgbClr val="FF0000"/>
                </a:solidFill>
              </a:rPr>
              <a:t>P</a:t>
            </a:r>
          </a:p>
        </xdr:txBody>
      </xdr:sp>
      <xdr:sp macro="" textlink="">
        <xdr:nvSpPr>
          <xdr:cNvPr id="29" name="ZoneTexte 28"/>
          <xdr:cNvSpPr txBox="1"/>
        </xdr:nvSpPr>
        <xdr:spPr>
          <a:xfrm>
            <a:off x="6797040" y="249936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>
                <a:solidFill>
                  <a:srgbClr val="FF0000"/>
                </a:solidFill>
              </a:rPr>
              <a:t>F</a:t>
            </a:r>
          </a:p>
        </xdr:txBody>
      </xdr:sp>
      <xdr:cxnSp macro="">
        <xdr:nvCxnSpPr>
          <xdr:cNvPr id="30" name="Connecteur droit avec flèche 29"/>
          <xdr:cNvCxnSpPr/>
        </xdr:nvCxnSpPr>
        <xdr:spPr>
          <a:xfrm>
            <a:off x="6835140" y="2506980"/>
            <a:ext cx="220980" cy="0"/>
          </a:xfrm>
          <a:prstGeom prst="straightConnector1">
            <a:avLst/>
          </a:prstGeom>
          <a:ln w="952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Connecteur droit avec flèche 31"/>
          <xdr:cNvCxnSpPr/>
        </xdr:nvCxnSpPr>
        <xdr:spPr>
          <a:xfrm>
            <a:off x="5600700" y="1036320"/>
            <a:ext cx="220980" cy="0"/>
          </a:xfrm>
          <a:prstGeom prst="straightConnector1">
            <a:avLst/>
          </a:prstGeom>
          <a:ln w="952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Arc 33"/>
          <xdr:cNvSpPr/>
        </xdr:nvSpPr>
        <xdr:spPr>
          <a:xfrm>
            <a:off x="4716780" y="1295400"/>
            <a:ext cx="2286000" cy="2286000"/>
          </a:xfrm>
          <a:prstGeom prst="arc">
            <a:avLst>
              <a:gd name="adj1" fmla="val 20091755"/>
              <a:gd name="adj2" fmla="val 21503864"/>
            </a:avLst>
          </a:prstGeom>
          <a:ln>
            <a:headEnd type="triangl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35" name="Connecteur droit avec flèche 34"/>
          <xdr:cNvCxnSpPr>
            <a:stCxn id="2" idx="1"/>
          </xdr:cNvCxnSpPr>
        </xdr:nvCxnSpPr>
        <xdr:spPr>
          <a:xfrm flipV="1">
            <a:off x="6675120" y="1905000"/>
            <a:ext cx="312420" cy="13716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ZoneTexte 37"/>
          <xdr:cNvSpPr txBox="1"/>
        </xdr:nvSpPr>
        <xdr:spPr>
          <a:xfrm>
            <a:off x="6926580" y="2118360"/>
            <a:ext cx="27432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/>
              <a:t>β</a:t>
            </a:r>
            <a:endParaRPr lang="fr-FR" sz="1100"/>
          </a:p>
        </xdr:txBody>
      </xdr:sp>
      <xdr:sp macro="" textlink="">
        <xdr:nvSpPr>
          <xdr:cNvPr id="40" name="ZoneTexte 39"/>
          <xdr:cNvSpPr txBox="1"/>
        </xdr:nvSpPr>
        <xdr:spPr>
          <a:xfrm>
            <a:off x="6446520" y="256032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M</a:t>
            </a:r>
          </a:p>
        </xdr:txBody>
      </xdr:sp>
      <xdr:sp macro="" textlink="">
        <xdr:nvSpPr>
          <xdr:cNvPr id="39" name="Ellipse 38"/>
          <xdr:cNvSpPr/>
        </xdr:nvSpPr>
        <xdr:spPr>
          <a:xfrm>
            <a:off x="6659880" y="26212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5</xdr:col>
      <xdr:colOff>91440</xdr:colOff>
      <xdr:row>17</xdr:row>
      <xdr:rowOff>106680</xdr:rowOff>
    </xdr:from>
    <xdr:to>
      <xdr:col>5</xdr:col>
      <xdr:colOff>403860</xdr:colOff>
      <xdr:row>18</xdr:row>
      <xdr:rowOff>76200</xdr:rowOff>
    </xdr:to>
    <xdr:grpSp>
      <xdr:nvGrpSpPr>
        <xdr:cNvPr id="25" name="Groupe 24"/>
        <xdr:cNvGrpSpPr/>
      </xdr:nvGrpSpPr>
      <xdr:grpSpPr>
        <a:xfrm>
          <a:off x="3444240" y="3215640"/>
          <a:ext cx="312420" cy="152400"/>
          <a:chOff x="3383280" y="3215640"/>
          <a:chExt cx="312420" cy="152400"/>
        </a:xfrm>
      </xdr:grpSpPr>
      <xdr:cxnSp macro="">
        <xdr:nvCxnSpPr>
          <xdr:cNvPr id="41" name="Connecteur droit avec flèche 40"/>
          <xdr:cNvCxnSpPr/>
        </xdr:nvCxnSpPr>
        <xdr:spPr>
          <a:xfrm flipH="1">
            <a:off x="3383280" y="3215640"/>
            <a:ext cx="312420" cy="0"/>
          </a:xfrm>
          <a:prstGeom prst="straightConnector1">
            <a:avLst/>
          </a:prstGeom>
          <a:ln w="19050">
            <a:solidFill>
              <a:sysClr val="windowText" lastClr="00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Connecteur droit avec flèche 44"/>
          <xdr:cNvCxnSpPr/>
        </xdr:nvCxnSpPr>
        <xdr:spPr>
          <a:xfrm>
            <a:off x="3383280" y="3368040"/>
            <a:ext cx="312420" cy="0"/>
          </a:xfrm>
          <a:prstGeom prst="straightConnector1">
            <a:avLst/>
          </a:prstGeom>
          <a:ln w="19050">
            <a:solidFill>
              <a:sysClr val="windowText" lastClr="00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12</xdr:col>
      <xdr:colOff>266700</xdr:colOff>
      <xdr:row>31</xdr:row>
      <xdr:rowOff>114300</xdr:rowOff>
    </xdr:from>
    <xdr:to>
      <xdr:col>23</xdr:col>
      <xdr:colOff>8306</xdr:colOff>
      <xdr:row>86</xdr:row>
      <xdr:rowOff>114300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420" y="5783580"/>
          <a:ext cx="711776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85"/>
  <sheetViews>
    <sheetView showGridLines="0" tabSelected="1" workbookViewId="0">
      <selection activeCell="J31" sqref="J31"/>
    </sheetView>
  </sheetViews>
  <sheetFormatPr baseColWidth="10" defaultRowHeight="14.4" x14ac:dyDescent="0.3"/>
  <cols>
    <col min="1" max="24" width="9.77734375" customWidth="1"/>
    <col min="25" max="25" width="8.77734375" customWidth="1"/>
  </cols>
  <sheetData>
    <row r="2" spans="1:23" x14ac:dyDescent="0.3">
      <c r="M2" s="26"/>
    </row>
    <row r="3" spans="1:23" x14ac:dyDescent="0.3">
      <c r="A3" s="1"/>
      <c r="B3" s="1"/>
      <c r="C3" s="1"/>
      <c r="D3" s="1"/>
      <c r="E3" s="1"/>
      <c r="M3" s="26"/>
    </row>
    <row r="4" spans="1:23" x14ac:dyDescent="0.3">
      <c r="A4" s="1"/>
      <c r="B4" s="1"/>
      <c r="C4" s="1"/>
      <c r="D4" s="1"/>
      <c r="E4" s="1"/>
      <c r="M4" s="26"/>
    </row>
    <row r="5" spans="1:23" x14ac:dyDescent="0.3">
      <c r="A5" s="1"/>
      <c r="B5" s="29" t="s">
        <v>14</v>
      </c>
      <c r="C5" s="29"/>
      <c r="D5" s="29"/>
      <c r="E5" s="29"/>
      <c r="F5" s="29"/>
      <c r="M5" s="26"/>
    </row>
    <row r="6" spans="1:23" x14ac:dyDescent="0.3">
      <c r="A6" s="1"/>
      <c r="B6" s="3" t="s">
        <v>0</v>
      </c>
      <c r="C6" s="3" t="s">
        <v>1</v>
      </c>
      <c r="D6" s="3" t="s">
        <v>2</v>
      </c>
      <c r="E6" s="3" t="s">
        <v>3</v>
      </c>
      <c r="F6" s="3" t="s">
        <v>21</v>
      </c>
      <c r="M6" s="26"/>
      <c r="O6" s="7" t="s">
        <v>7</v>
      </c>
      <c r="P6" s="7" t="s">
        <v>25</v>
      </c>
      <c r="Q6" s="7" t="s">
        <v>18</v>
      </c>
      <c r="S6" s="7" t="s">
        <v>9</v>
      </c>
      <c r="T6" s="7" t="s">
        <v>10</v>
      </c>
      <c r="U6" s="7" t="s">
        <v>11</v>
      </c>
      <c r="V6" s="7" t="s">
        <v>12</v>
      </c>
      <c r="W6" s="7" t="s">
        <v>13</v>
      </c>
    </row>
    <row r="7" spans="1:23" x14ac:dyDescent="0.3">
      <c r="A7" s="1"/>
      <c r="B7" s="4" t="s">
        <v>4</v>
      </c>
      <c r="C7" s="4" t="s">
        <v>4</v>
      </c>
      <c r="D7" s="4" t="s">
        <v>4</v>
      </c>
      <c r="E7" s="4" t="s">
        <v>4</v>
      </c>
      <c r="F7" s="4" t="s">
        <v>4</v>
      </c>
      <c r="M7" s="26"/>
      <c r="O7" s="4" t="s">
        <v>16</v>
      </c>
      <c r="P7" s="4" t="s">
        <v>16</v>
      </c>
      <c r="Q7" s="4" t="s">
        <v>20</v>
      </c>
      <c r="S7" s="23">
        <f t="array" ref="S7:W7">B14:F14*-SensDep</f>
        <v>0.1</v>
      </c>
      <c r="T7" s="23">
        <v>0.1</v>
      </c>
      <c r="U7" s="23">
        <v>0.1</v>
      </c>
      <c r="V7" s="23">
        <v>0.1</v>
      </c>
      <c r="W7" s="23">
        <v>0.1</v>
      </c>
    </row>
    <row r="8" spans="1:23" x14ac:dyDescent="0.3">
      <c r="A8" s="2" t="s">
        <v>5</v>
      </c>
      <c r="B8" s="5">
        <v>-18</v>
      </c>
      <c r="C8" s="5">
        <v>35</v>
      </c>
      <c r="D8" s="5">
        <v>-10</v>
      </c>
      <c r="E8" s="5">
        <v>10</v>
      </c>
      <c r="F8" s="11"/>
      <c r="G8" s="10"/>
      <c r="M8" s="26"/>
      <c r="O8" s="8">
        <f>RADIANS(βdeg)</f>
        <v>0.43633231299858238</v>
      </c>
      <c r="P8" s="8">
        <f>ATAN(μa)</f>
        <v>9.9668652491162038E-2</v>
      </c>
      <c r="Q8" s="12">
        <f>-Pa</f>
        <v>-25</v>
      </c>
    </row>
    <row r="9" spans="1:23" x14ac:dyDescent="0.3">
      <c r="A9" s="2" t="s">
        <v>6</v>
      </c>
      <c r="B9" s="6">
        <v>-10</v>
      </c>
      <c r="C9" s="6">
        <v>-10</v>
      </c>
      <c r="D9" s="6">
        <v>10</v>
      </c>
      <c r="E9" s="6">
        <v>35</v>
      </c>
      <c r="F9" s="6">
        <v>-5</v>
      </c>
      <c r="M9" s="26"/>
    </row>
    <row r="10" spans="1:23" x14ac:dyDescent="0.3">
      <c r="A10" s="1"/>
      <c r="B10" s="1"/>
      <c r="C10" s="1"/>
      <c r="D10" s="1"/>
      <c r="E10" s="1"/>
      <c r="M10" s="26"/>
      <c r="S10" s="3" t="s">
        <v>2</v>
      </c>
      <c r="T10" s="3" t="s">
        <v>3</v>
      </c>
    </row>
    <row r="11" spans="1:23" x14ac:dyDescent="0.3">
      <c r="A11" s="1"/>
      <c r="B11" s="1"/>
      <c r="C11" s="1"/>
      <c r="D11" s="1"/>
      <c r="E11" s="1"/>
      <c r="M11" s="26"/>
      <c r="S11" s="4" t="s">
        <v>4</v>
      </c>
      <c r="T11" s="4" t="s">
        <v>4</v>
      </c>
    </row>
    <row r="12" spans="1:23" x14ac:dyDescent="0.3">
      <c r="A12" s="1"/>
      <c r="B12" s="29" t="s">
        <v>15</v>
      </c>
      <c r="C12" s="29"/>
      <c r="D12" s="29"/>
      <c r="E12" s="29"/>
      <c r="F12" s="29"/>
      <c r="M12" s="26"/>
      <c r="S12" s="32">
        <f t="array" ref="S12:T12">D8:E8*-SensDep</f>
        <v>-10</v>
      </c>
      <c r="T12" s="32">
        <v>10</v>
      </c>
    </row>
    <row r="13" spans="1:23" x14ac:dyDescent="0.3">
      <c r="A13" s="1"/>
      <c r="B13" s="7" t="s">
        <v>9</v>
      </c>
      <c r="C13" s="7" t="s">
        <v>10</v>
      </c>
      <c r="D13" s="7" t="s">
        <v>11</v>
      </c>
      <c r="E13" s="7" t="s">
        <v>12</v>
      </c>
      <c r="F13" s="7" t="s">
        <v>13</v>
      </c>
      <c r="M13" s="26"/>
    </row>
    <row r="14" spans="1:23" x14ac:dyDescent="0.3">
      <c r="A14" s="1"/>
      <c r="B14" s="6">
        <v>0.1</v>
      </c>
      <c r="C14" s="6">
        <v>0.1</v>
      </c>
      <c r="D14" s="6">
        <v>0.1</v>
      </c>
      <c r="E14" s="6">
        <v>0.1</v>
      </c>
      <c r="F14" s="6">
        <v>0.1</v>
      </c>
      <c r="M14" s="26"/>
      <c r="O14" s="1"/>
      <c r="P14" s="1"/>
      <c r="Q14" s="1"/>
      <c r="R14" s="1"/>
      <c r="S14" s="1"/>
      <c r="T14" s="1"/>
      <c r="U14" s="1"/>
      <c r="V14" s="1"/>
    </row>
    <row r="15" spans="1:23" x14ac:dyDescent="0.3">
      <c r="A15" s="1"/>
      <c r="B15" s="1"/>
      <c r="C15" s="1"/>
      <c r="D15" s="1"/>
      <c r="E15" s="1"/>
      <c r="M15" s="26"/>
      <c r="O15" s="13" t="s">
        <v>22</v>
      </c>
      <c r="P15" s="13" t="s">
        <v>23</v>
      </c>
      <c r="Q15" s="13" t="s">
        <v>27</v>
      </c>
      <c r="R15" s="13" t="s">
        <v>26</v>
      </c>
      <c r="S15" s="13" t="s">
        <v>30</v>
      </c>
      <c r="T15" s="13" t="s">
        <v>28</v>
      </c>
      <c r="U15" s="14" t="s">
        <v>24</v>
      </c>
      <c r="V15" s="1"/>
      <c r="W15" s="18" t="s">
        <v>29</v>
      </c>
    </row>
    <row r="16" spans="1:23" x14ac:dyDescent="0.3">
      <c r="B16" s="1"/>
      <c r="C16" s="1"/>
      <c r="D16" s="1"/>
      <c r="E16" s="1"/>
      <c r="M16" s="26"/>
      <c r="N16" s="1">
        <v>1</v>
      </c>
      <c r="O16" s="15">
        <f>SIN(β+ϕa)</f>
        <v>0.51070188308173348</v>
      </c>
      <c r="P16" s="15">
        <f>μc</f>
        <v>0.1</v>
      </c>
      <c r="Q16" s="15">
        <f>μc</f>
        <v>0.1</v>
      </c>
      <c r="R16" s="15">
        <v>0</v>
      </c>
      <c r="S16" s="15">
        <v>0</v>
      </c>
      <c r="T16" s="15">
        <f>1</f>
        <v>1</v>
      </c>
      <c r="U16" s="16">
        <v>0</v>
      </c>
      <c r="V16" s="1"/>
      <c r="W16" s="20">
        <f>Fa*COS(β+ϕa)+YRb*μb+YRc*μc+F</f>
        <v>10.790815541054421</v>
      </c>
    </row>
    <row r="17" spans="2:23" x14ac:dyDescent="0.3">
      <c r="B17" s="9" t="s">
        <v>17</v>
      </c>
      <c r="D17" s="9" t="s">
        <v>19</v>
      </c>
      <c r="E17" s="31" t="s">
        <v>37</v>
      </c>
      <c r="F17" s="31"/>
      <c r="G17" s="31"/>
      <c r="M17" s="26"/>
      <c r="N17" s="1">
        <v>2</v>
      </c>
      <c r="O17" s="15">
        <f>-COS(β+ϕa)</f>
        <v>-0.85975786510899188</v>
      </c>
      <c r="P17" s="15">
        <f>1</f>
        <v>1</v>
      </c>
      <c r="Q17" s="15">
        <f>1</f>
        <v>1</v>
      </c>
      <c r="R17" s="15">
        <v>0</v>
      </c>
      <c r="S17" s="15">
        <v>0</v>
      </c>
      <c r="T17" s="15">
        <v>0</v>
      </c>
      <c r="U17" s="16">
        <v>0</v>
      </c>
      <c r="V17" s="1"/>
      <c r="W17" s="20">
        <f>Fa*SIN(β+ϕa)+YRb+YRc</f>
        <v>42.366781005377945</v>
      </c>
    </row>
    <row r="18" spans="2:23" x14ac:dyDescent="0.3">
      <c r="B18" s="7" t="s">
        <v>7</v>
      </c>
      <c r="D18" s="3" t="s">
        <v>18</v>
      </c>
      <c r="F18" s="24" t="s">
        <v>39</v>
      </c>
      <c r="M18" s="26"/>
      <c r="N18" s="1">
        <v>3</v>
      </c>
      <c r="O18" s="15">
        <v>0</v>
      </c>
      <c r="P18" s="15">
        <f>Xb-Yb*μb</f>
        <v>-17</v>
      </c>
      <c r="Q18" s="15">
        <f>Xc-Yc*μc</f>
        <v>36</v>
      </c>
      <c r="R18" s="15">
        <v>0</v>
      </c>
      <c r="S18" s="15">
        <v>0</v>
      </c>
      <c r="T18" s="15">
        <f>-Ym</f>
        <v>5</v>
      </c>
      <c r="U18" s="16">
        <v>0</v>
      </c>
      <c r="V18" s="1"/>
      <c r="W18" s="19">
        <f>Xb*YRb-Yb*YRb*μb+Xc*YRc-Yc*YRc*μc-Ym*F</f>
        <v>0</v>
      </c>
    </row>
    <row r="19" spans="2:23" x14ac:dyDescent="0.3">
      <c r="B19" s="4" t="s">
        <v>8</v>
      </c>
      <c r="D19" s="4" t="s">
        <v>20</v>
      </c>
      <c r="F19" s="25" t="s">
        <v>38</v>
      </c>
      <c r="M19" s="26"/>
      <c r="N19" s="1">
        <v>4</v>
      </c>
      <c r="O19" s="15">
        <f>-SIN(β+ϕa)</f>
        <v>-0.51070188308173348</v>
      </c>
      <c r="P19" s="15">
        <v>0</v>
      </c>
      <c r="Q19" s="15">
        <v>0</v>
      </c>
      <c r="R19" s="15">
        <f>1</f>
        <v>1</v>
      </c>
      <c r="S19" s="15">
        <f>1</f>
        <v>1</v>
      </c>
      <c r="T19" s="15">
        <v>0</v>
      </c>
      <c r="U19" s="16">
        <v>0</v>
      </c>
      <c r="V19" s="1"/>
      <c r="W19" s="21">
        <f>-Fa*COS(β+ϕa)+XRd+XRe</f>
        <v>-10.790815541054412</v>
      </c>
    </row>
    <row r="20" spans="2:23" x14ac:dyDescent="0.3">
      <c r="B20" s="6">
        <v>25</v>
      </c>
      <c r="D20" s="6">
        <v>25</v>
      </c>
      <c r="F20" s="6">
        <v>-1</v>
      </c>
      <c r="M20" s="26"/>
      <c r="N20" s="1">
        <v>5</v>
      </c>
      <c r="O20" s="15">
        <f>COS(β+ϕa)</f>
        <v>0.85975786510899188</v>
      </c>
      <c r="P20" s="15">
        <v>0</v>
      </c>
      <c r="Q20" s="15">
        <v>0</v>
      </c>
      <c r="R20" s="15">
        <f>-μd</f>
        <v>-0.1</v>
      </c>
      <c r="S20" s="15">
        <f>-μe</f>
        <v>-0.1</v>
      </c>
      <c r="T20" s="15">
        <v>0</v>
      </c>
      <c r="U20" s="16">
        <f>-P</f>
        <v>25</v>
      </c>
      <c r="V20" s="1"/>
      <c r="W20" s="21">
        <f>-Fa*SIN(β+ϕa)-XRd*μd-XRe*μe+P</f>
        <v>-42.366781005377945</v>
      </c>
    </row>
    <row r="21" spans="2:23" x14ac:dyDescent="0.3">
      <c r="D21" s="1"/>
      <c r="J21" s="1"/>
      <c r="M21" s="26"/>
      <c r="N21" s="1">
        <v>6</v>
      </c>
      <c r="O21" s="15">
        <v>0</v>
      </c>
      <c r="P21" s="15">
        <v>0</v>
      </c>
      <c r="Q21" s="15">
        <v>0</v>
      </c>
      <c r="R21" s="15">
        <f>-Xd*μd-Yd</f>
        <v>-9</v>
      </c>
      <c r="S21" s="15">
        <f>-Xe*μe-Ye</f>
        <v>-36</v>
      </c>
      <c r="T21" s="15">
        <v>0</v>
      </c>
      <c r="U21" s="16">
        <v>0</v>
      </c>
      <c r="V21" s="1"/>
      <c r="W21" s="19">
        <f>-Xd*XRd*μd-Yd*XRd-Xe*XRe*μe-Ye*XRe</f>
        <v>0</v>
      </c>
    </row>
    <row r="22" spans="2:23" x14ac:dyDescent="0.3">
      <c r="J22" s="1"/>
      <c r="M22" s="26"/>
      <c r="N22" s="1"/>
      <c r="O22" s="1"/>
      <c r="P22" s="1"/>
      <c r="Q22" s="1"/>
      <c r="R22" s="1"/>
      <c r="S22" s="1"/>
      <c r="T22" s="1"/>
      <c r="U22" s="1"/>
      <c r="V22" s="1"/>
    </row>
    <row r="23" spans="2:23" x14ac:dyDescent="0.3">
      <c r="M23" s="26"/>
      <c r="N23" s="1"/>
      <c r="O23" s="1"/>
      <c r="P23" s="1"/>
      <c r="Q23" s="1"/>
      <c r="R23" s="1"/>
      <c r="S23" s="1"/>
      <c r="T23" s="1"/>
      <c r="U23" s="1"/>
      <c r="V23" s="1"/>
    </row>
    <row r="24" spans="2:23" x14ac:dyDescent="0.3">
      <c r="M24" s="26"/>
      <c r="N24" s="1"/>
      <c r="O24" s="1"/>
      <c r="P24" s="1"/>
      <c r="Q24" s="1"/>
      <c r="R24" s="1"/>
      <c r="S24" s="1"/>
      <c r="T24" s="1"/>
      <c r="U24" s="1"/>
      <c r="V24" s="1"/>
    </row>
    <row r="25" spans="2:23" x14ac:dyDescent="0.3">
      <c r="M25" s="26"/>
      <c r="O25" s="30" t="s">
        <v>32</v>
      </c>
      <c r="P25" s="30"/>
      <c r="Q25" s="30"/>
      <c r="R25" s="1"/>
      <c r="S25" s="1"/>
      <c r="T25" s="1"/>
      <c r="U25" s="1"/>
      <c r="V25" s="1"/>
    </row>
    <row r="26" spans="2:23" x14ac:dyDescent="0.3">
      <c r="M26" s="26"/>
      <c r="O26" s="17" t="s">
        <v>22</v>
      </c>
      <c r="P26" s="27">
        <f t="array" ref="P26:P31">MMULT(MINVERSE(O16:T21),U16:U21)</f>
        <v>30.914283371919804</v>
      </c>
      <c r="Q26" s="1" t="s">
        <v>31</v>
      </c>
      <c r="R26" s="1"/>
      <c r="S26" s="1"/>
      <c r="T26" s="1"/>
      <c r="U26" s="1"/>
      <c r="V26" s="1"/>
    </row>
    <row r="27" spans="2:23" x14ac:dyDescent="0.3">
      <c r="M27" s="26"/>
      <c r="O27" s="17" t="s">
        <v>23</v>
      </c>
      <c r="P27" s="27">
        <v>16.31334764223331</v>
      </c>
      <c r="Q27" s="1" t="s">
        <v>31</v>
      </c>
      <c r="R27" s="1" t="s">
        <v>33</v>
      </c>
      <c r="S27" s="28">
        <f>YRb*μb</f>
        <v>1.6313347642233311</v>
      </c>
      <c r="T27" s="1" t="s">
        <v>31</v>
      </c>
    </row>
    <row r="28" spans="2:23" x14ac:dyDescent="0.3">
      <c r="M28" s="26"/>
      <c r="O28" s="17" t="s">
        <v>27</v>
      </c>
      <c r="P28" s="27">
        <v>10.265450630982865</v>
      </c>
      <c r="Q28" s="1" t="s">
        <v>31</v>
      </c>
      <c r="R28" s="1" t="s">
        <v>34</v>
      </c>
      <c r="S28" s="28">
        <f>YRc*μc</f>
        <v>1.0265450630982866</v>
      </c>
      <c r="T28" s="1" t="s">
        <v>31</v>
      </c>
    </row>
    <row r="29" spans="2:23" x14ac:dyDescent="0.3">
      <c r="M29" s="26"/>
      <c r="O29" s="17" t="s">
        <v>26</v>
      </c>
      <c r="P29" s="27">
        <v>21.050643642882356</v>
      </c>
      <c r="Q29" s="1" t="s">
        <v>31</v>
      </c>
      <c r="R29" s="1" t="s">
        <v>35</v>
      </c>
      <c r="S29" s="28">
        <f>XRd*μd</f>
        <v>2.1050643642882356</v>
      </c>
      <c r="T29" s="1" t="s">
        <v>31</v>
      </c>
    </row>
    <row r="30" spans="2:23" x14ac:dyDescent="0.3">
      <c r="M30" s="26"/>
      <c r="O30" s="17" t="s">
        <v>30</v>
      </c>
      <c r="P30" s="27">
        <v>-5.2626609107205891</v>
      </c>
      <c r="Q30" s="1" t="s">
        <v>31</v>
      </c>
      <c r="R30" s="1" t="s">
        <v>36</v>
      </c>
      <c r="S30" s="28">
        <f>XRe*μe</f>
        <v>-0.52626609107205891</v>
      </c>
      <c r="T30" s="1" t="s">
        <v>31</v>
      </c>
    </row>
    <row r="31" spans="2:23" x14ac:dyDescent="0.3">
      <c r="M31" s="26"/>
      <c r="O31" s="17" t="s">
        <v>28</v>
      </c>
      <c r="P31" s="27">
        <v>-18.445862559483377</v>
      </c>
      <c r="Q31" s="1" t="s">
        <v>31</v>
      </c>
      <c r="S31" s="22"/>
    </row>
    <row r="32" spans="2:23" x14ac:dyDescent="0.3">
      <c r="M32" s="26"/>
      <c r="Q32" s="1"/>
      <c r="S32" s="22"/>
    </row>
    <row r="33" spans="13:13" x14ac:dyDescent="0.3">
      <c r="M33" s="26"/>
    </row>
    <row r="34" spans="13:13" x14ac:dyDescent="0.3">
      <c r="M34" s="26"/>
    </row>
    <row r="35" spans="13:13" x14ac:dyDescent="0.3">
      <c r="M35" s="26"/>
    </row>
    <row r="36" spans="13:13" x14ac:dyDescent="0.3">
      <c r="M36" s="26"/>
    </row>
    <row r="37" spans="13:13" x14ac:dyDescent="0.3">
      <c r="M37" s="26"/>
    </row>
    <row r="38" spans="13:13" x14ac:dyDescent="0.3">
      <c r="M38" s="26"/>
    </row>
    <row r="39" spans="13:13" x14ac:dyDescent="0.3">
      <c r="M39" s="26"/>
    </row>
    <row r="40" spans="13:13" x14ac:dyDescent="0.3">
      <c r="M40" s="26"/>
    </row>
    <row r="41" spans="13:13" x14ac:dyDescent="0.3">
      <c r="M41" s="26"/>
    </row>
    <row r="42" spans="13:13" x14ac:dyDescent="0.3">
      <c r="M42" s="26"/>
    </row>
    <row r="43" spans="13:13" x14ac:dyDescent="0.3">
      <c r="M43" s="26"/>
    </row>
    <row r="44" spans="13:13" x14ac:dyDescent="0.3">
      <c r="M44" s="26"/>
    </row>
    <row r="45" spans="13:13" x14ac:dyDescent="0.3">
      <c r="M45" s="26"/>
    </row>
    <row r="46" spans="13:13" x14ac:dyDescent="0.3">
      <c r="M46" s="26"/>
    </row>
    <row r="47" spans="13:13" x14ac:dyDescent="0.3">
      <c r="M47" s="26"/>
    </row>
    <row r="48" spans="13:13" x14ac:dyDescent="0.3">
      <c r="M48" s="26"/>
    </row>
    <row r="49" spans="13:13" x14ac:dyDescent="0.3">
      <c r="M49" s="26"/>
    </row>
    <row r="50" spans="13:13" x14ac:dyDescent="0.3">
      <c r="M50" s="26"/>
    </row>
    <row r="51" spans="13:13" x14ac:dyDescent="0.3">
      <c r="M51" s="26"/>
    </row>
    <row r="52" spans="13:13" x14ac:dyDescent="0.3">
      <c r="M52" s="26"/>
    </row>
    <row r="53" spans="13:13" x14ac:dyDescent="0.3">
      <c r="M53" s="26"/>
    </row>
    <row r="54" spans="13:13" x14ac:dyDescent="0.3">
      <c r="M54" s="26"/>
    </row>
    <row r="55" spans="13:13" x14ac:dyDescent="0.3">
      <c r="M55" s="26"/>
    </row>
    <row r="56" spans="13:13" x14ac:dyDescent="0.3">
      <c r="M56" s="26"/>
    </row>
    <row r="57" spans="13:13" x14ac:dyDescent="0.3">
      <c r="M57" s="26"/>
    </row>
    <row r="58" spans="13:13" x14ac:dyDescent="0.3">
      <c r="M58" s="26"/>
    </row>
    <row r="59" spans="13:13" x14ac:dyDescent="0.3">
      <c r="M59" s="26"/>
    </row>
    <row r="60" spans="13:13" x14ac:dyDescent="0.3">
      <c r="M60" s="26"/>
    </row>
    <row r="61" spans="13:13" x14ac:dyDescent="0.3">
      <c r="M61" s="26"/>
    </row>
    <row r="62" spans="13:13" x14ac:dyDescent="0.3">
      <c r="M62" s="26"/>
    </row>
    <row r="63" spans="13:13" x14ac:dyDescent="0.3">
      <c r="M63" s="26"/>
    </row>
    <row r="64" spans="13:13" x14ac:dyDescent="0.3">
      <c r="M64" s="26"/>
    </row>
    <row r="65" spans="13:13" x14ac:dyDescent="0.3">
      <c r="M65" s="26"/>
    </row>
    <row r="66" spans="13:13" x14ac:dyDescent="0.3">
      <c r="M66" s="26"/>
    </row>
    <row r="67" spans="13:13" x14ac:dyDescent="0.3">
      <c r="M67" s="26"/>
    </row>
    <row r="68" spans="13:13" x14ac:dyDescent="0.3">
      <c r="M68" s="26"/>
    </row>
    <row r="69" spans="13:13" x14ac:dyDescent="0.3">
      <c r="M69" s="26"/>
    </row>
    <row r="70" spans="13:13" x14ac:dyDescent="0.3">
      <c r="M70" s="26"/>
    </row>
    <row r="71" spans="13:13" x14ac:dyDescent="0.3">
      <c r="M71" s="26"/>
    </row>
    <row r="72" spans="13:13" x14ac:dyDescent="0.3">
      <c r="M72" s="26"/>
    </row>
    <row r="73" spans="13:13" x14ac:dyDescent="0.3">
      <c r="M73" s="26"/>
    </row>
    <row r="74" spans="13:13" x14ac:dyDescent="0.3">
      <c r="M74" s="26"/>
    </row>
    <row r="75" spans="13:13" x14ac:dyDescent="0.3">
      <c r="M75" s="26"/>
    </row>
    <row r="76" spans="13:13" x14ac:dyDescent="0.3">
      <c r="M76" s="26"/>
    </row>
    <row r="77" spans="13:13" x14ac:dyDescent="0.3">
      <c r="M77" s="26"/>
    </row>
    <row r="78" spans="13:13" x14ac:dyDescent="0.3">
      <c r="M78" s="26"/>
    </row>
    <row r="79" spans="13:13" x14ac:dyDescent="0.3">
      <c r="M79" s="26"/>
    </row>
    <row r="80" spans="13:13" x14ac:dyDescent="0.3">
      <c r="M80" s="26"/>
    </row>
    <row r="81" spans="13:13" x14ac:dyDescent="0.3">
      <c r="M81" s="26"/>
    </row>
    <row r="82" spans="13:13" x14ac:dyDescent="0.3">
      <c r="M82" s="26"/>
    </row>
    <row r="83" spans="13:13" x14ac:dyDescent="0.3">
      <c r="M83" s="26"/>
    </row>
    <row r="84" spans="13:13" x14ac:dyDescent="0.3">
      <c r="M84" s="26"/>
    </row>
    <row r="85" spans="13:13" x14ac:dyDescent="0.3">
      <c r="M85" s="26"/>
    </row>
  </sheetData>
  <mergeCells count="4">
    <mergeCell ref="B12:F12"/>
    <mergeCell ref="O25:Q25"/>
    <mergeCell ref="B5:F5"/>
    <mergeCell ref="E17:G17"/>
  </mergeCells>
  <conditionalFormatting sqref="O16:U2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27</vt:i4>
      </vt:variant>
    </vt:vector>
  </HeadingPairs>
  <TitlesOfParts>
    <vt:vector size="28" baseType="lpstr">
      <vt:lpstr>Calculs</vt:lpstr>
      <vt:lpstr>F</vt:lpstr>
      <vt:lpstr>Fa</vt:lpstr>
      <vt:lpstr>P</vt:lpstr>
      <vt:lpstr>Pa</vt:lpstr>
      <vt:lpstr>SensDep</vt:lpstr>
      <vt:lpstr>Xb</vt:lpstr>
      <vt:lpstr>Xc</vt:lpstr>
      <vt:lpstr>Xd</vt:lpstr>
      <vt:lpstr>Xe</vt:lpstr>
      <vt:lpstr>Xm</vt:lpstr>
      <vt:lpstr>XRd</vt:lpstr>
      <vt:lpstr>XRe</vt:lpstr>
      <vt:lpstr>Yb</vt:lpstr>
      <vt:lpstr>Yc</vt:lpstr>
      <vt:lpstr>Yd</vt:lpstr>
      <vt:lpstr>Ye</vt:lpstr>
      <vt:lpstr>Ym</vt:lpstr>
      <vt:lpstr>YRb</vt:lpstr>
      <vt:lpstr>YRc</vt:lpstr>
      <vt:lpstr>β</vt:lpstr>
      <vt:lpstr>βdeg</vt:lpstr>
      <vt:lpstr>μa</vt:lpstr>
      <vt:lpstr>μb</vt:lpstr>
      <vt:lpstr>μc</vt:lpstr>
      <vt:lpstr>μd</vt:lpstr>
      <vt:lpstr>μe</vt:lpstr>
      <vt:lpstr>ϕa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Maingonnat</dc:creator>
  <cp:lastModifiedBy>René Maingonnat</cp:lastModifiedBy>
  <dcterms:created xsi:type="dcterms:W3CDTF">2023-11-10T17:40:51Z</dcterms:created>
  <dcterms:modified xsi:type="dcterms:W3CDTF">2023-11-11T10:11:04Z</dcterms:modified>
</cp:coreProperties>
</file>