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renem\Desktop\"/>
    </mc:Choice>
  </mc:AlternateContent>
  <xr:revisionPtr revIDLastSave="0" documentId="8_{AE6B7F22-6664-4D3F-B9CD-A2FF29C8A1DE}" xr6:coauthVersionLast="47" xr6:coauthVersionMax="47" xr10:uidLastSave="{00000000-0000-0000-0000-000000000000}"/>
  <bookViews>
    <workbookView xWindow="-120" yWindow="-120" windowWidth="29040" windowHeight="15720" xr2:uid="{06217A76-3ADB-4709-B6D2-01B200693D4E}"/>
  </bookViews>
  <sheets>
    <sheet name="Feuil1" sheetId="1" r:id="rId1"/>
  </sheets>
  <definedNames>
    <definedName name="Fv">Feuil1!$P$20</definedName>
    <definedName name="g">Feuil1!#REF!</definedName>
    <definedName name="Ma">Feuil1!#REF!</definedName>
    <definedName name="P">Feuil1!$F$6</definedName>
    <definedName name="Rc_">Feuil1!$P$21</definedName>
    <definedName name="Rd">Feuil1!$P$22</definedName>
    <definedName name="Sens">Feuil1!$K$5</definedName>
    <definedName name="Xa">Feuil1!$B$6</definedName>
    <definedName name="Xb">Feuil1!$C$6</definedName>
    <definedName name="Xc">Feuil1!$D$6</definedName>
    <definedName name="Ya">Feuil1!$B$7</definedName>
    <definedName name="Yb">Feuil1!$C$7</definedName>
    <definedName name="Yc">Feuil1!$D$7</definedName>
    <definedName name="δc">Feuil1!$O$6</definedName>
    <definedName name="δd">Feuil1!$R$6</definedName>
    <definedName name="μc">Feuil1!$H$5</definedName>
    <definedName name="μd">Feuil1!$I$5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6" i="1" l="1"/>
  <c r="S6" i="1" s="1"/>
  <c r="O6" i="1"/>
  <c r="P6" i="1" s="1"/>
  <c r="S14" i="1"/>
  <c r="Q14" i="1"/>
  <c r="P14" i="1"/>
  <c r="S13" i="1"/>
  <c r="R12" i="1" l="1"/>
  <c r="R13" i="1"/>
  <c r="Q12" i="1"/>
  <c r="Q13" i="1"/>
  <c r="P20" i="1" l="1" a="1"/>
  <c r="P20" i="1" l="1"/>
  <c r="P22" i="1"/>
  <c r="P21" i="1"/>
  <c r="U24" i="1" l="1"/>
  <c r="U23" i="1"/>
  <c r="U12" i="1"/>
  <c r="U21" i="1"/>
  <c r="U20" i="1"/>
  <c r="U13" i="1"/>
  <c r="U14" i="1"/>
</calcChain>
</file>

<file path=xl/sharedStrings.xml><?xml version="1.0" encoding="utf-8"?>
<sst xmlns="http://schemas.openxmlformats.org/spreadsheetml/2006/main" count="45" uniqueCount="33">
  <si>
    <t>Point A</t>
  </si>
  <si>
    <t>Point B</t>
  </si>
  <si>
    <t>Point C</t>
  </si>
  <si>
    <t xml:space="preserve">X  </t>
  </si>
  <si>
    <t xml:space="preserve">Y  </t>
  </si>
  <si>
    <t>(m)</t>
  </si>
  <si>
    <t>(N)</t>
  </si>
  <si>
    <t>μc</t>
  </si>
  <si>
    <t>μd</t>
  </si>
  <si>
    <t>P</t>
  </si>
  <si>
    <t>Sens</t>
  </si>
  <si>
    <t>-1 = descente</t>
  </si>
  <si>
    <t>δc</t>
  </si>
  <si>
    <t>δd</t>
  </si>
  <si>
    <t>(rad)</t>
  </si>
  <si>
    <t>( ° )</t>
  </si>
  <si>
    <t>Fv</t>
  </si>
  <si>
    <t>Rc</t>
  </si>
  <si>
    <t>Rd</t>
  </si>
  <si>
    <t>=</t>
  </si>
  <si>
    <t xml:space="preserve">  N</t>
  </si>
  <si>
    <t>Résolution des équations</t>
  </si>
  <si>
    <t>Résultats</t>
  </si>
  <si>
    <t xml:space="preserve">  1 = montée</t>
  </si>
  <si>
    <t>Entrez vos valeurs dans les cellules jaunes</t>
  </si>
  <si>
    <t>Vérif</t>
  </si>
  <si>
    <t>XRc</t>
  </si>
  <si>
    <t>Yrc</t>
  </si>
  <si>
    <t>XRd</t>
  </si>
  <si>
    <t>Yrd</t>
  </si>
  <si>
    <t>Composantes</t>
  </si>
  <si>
    <t xml:space="preserve">  0 = arrêt</t>
  </si>
  <si>
    <t>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</si>
</sst>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00"/>
    <numFmt numFmtId="165" formatCode="0.0000"/>
    <numFmt numFmtId="166" formatCode="0.0"/>
  </numFmts>
  <fonts count="5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theme="1"/>
      <name val="Aptos Narrow"/>
      <family val="2"/>
    </font>
    <font>
      <b/>
      <sz val="11"/>
      <color rgb="FFFF0000"/>
      <name val="Aptos Narrow"/>
      <family val="2"/>
      <scheme val="minor"/>
    </font>
    <font>
      <sz val="11"/>
      <color rgb="FF00B05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theme="0" tint="-0.24994659260841701"/>
      </bottom>
      <diagonal/>
    </border>
    <border>
      <left style="thin">
        <color auto="1"/>
      </left>
      <right style="thin">
        <color auto="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auto="1"/>
      </left>
      <right style="thin">
        <color auto="1"/>
      </right>
      <top style="thin">
        <color theme="0" tint="-0.2499465926084170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theme="0" tint="-0.24994659260841701"/>
      </bottom>
      <diagonal/>
    </border>
    <border>
      <left/>
      <right style="thin">
        <color auto="1"/>
      </right>
      <top style="thin">
        <color auto="1"/>
      </top>
      <bottom style="thin">
        <color theme="0" tint="-0.24994659260841701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0" fillId="0" borderId="2" xfId="0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164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165" fontId="0" fillId="0" borderId="3" xfId="0" applyNumberFormat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6" xfId="0" quotePrefix="1" applyFont="1" applyBorder="1" applyAlignment="1">
      <alignment horizontal="center"/>
    </xf>
    <xf numFmtId="166" fontId="0" fillId="3" borderId="0" xfId="0" applyNumberFormat="1" applyFill="1" applyAlignment="1">
      <alignment horizontal="center"/>
    </xf>
    <xf numFmtId="0" fontId="0" fillId="0" borderId="0" xfId="0" applyAlignment="1">
      <alignment horizontal="left"/>
    </xf>
    <xf numFmtId="0" fontId="3" fillId="0" borderId="10" xfId="0" applyFont="1" applyBorder="1"/>
    <xf numFmtId="0" fontId="0" fillId="0" borderId="7" xfId="0" applyBorder="1"/>
    <xf numFmtId="0" fontId="0" fillId="0" borderId="11" xfId="0" applyBorder="1"/>
    <xf numFmtId="0" fontId="3" fillId="0" borderId="12" xfId="0" quotePrefix="1" applyFont="1" applyBorder="1"/>
    <xf numFmtId="0" fontId="3" fillId="0" borderId="0" xfId="0" applyFont="1"/>
    <xf numFmtId="0" fontId="4" fillId="0" borderId="6" xfId="0" applyFont="1" applyBorder="1" applyAlignment="1">
      <alignment horizontal="center"/>
    </xf>
    <xf numFmtId="164" fontId="4" fillId="0" borderId="0" xfId="0" applyNumberFormat="1" applyFont="1" applyAlignment="1">
      <alignment horizontal="center"/>
    </xf>
    <xf numFmtId="0" fontId="0" fillId="2" borderId="13" xfId="0" applyFill="1" applyBorder="1" applyAlignment="1">
      <alignment horizontal="center"/>
    </xf>
    <xf numFmtId="0" fontId="0" fillId="0" borderId="7" xfId="0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</cellXfs>
  <cellStyles count="1">
    <cellStyle name="Normal" xfId="0" builtinId="0"/>
  </cellStyles>
  <dxfs count="1">
    <dxf>
      <font>
        <color theme="0" tint="-0.2499465926084170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10</xdr:row>
      <xdr:rowOff>0</xdr:rowOff>
    </xdr:from>
    <xdr:to>
      <xdr:col>12</xdr:col>
      <xdr:colOff>267462</xdr:colOff>
      <xdr:row>66</xdr:row>
      <xdr:rowOff>12192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7A83782-CA6A-8763-B43F-F468D24389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23850" y="1905000"/>
          <a:ext cx="7754112" cy="1068019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9E963C-6103-43BA-8A74-3AC7F0660153}">
  <dimension ref="A1:Y63"/>
  <sheetViews>
    <sheetView showGridLines="0" tabSelected="1" workbookViewId="0">
      <selection activeCell="M27" sqref="M27"/>
    </sheetView>
  </sheetViews>
  <sheetFormatPr baseColWidth="10" defaultRowHeight="15" x14ac:dyDescent="0.25"/>
  <cols>
    <col min="1" max="1" width="4.85546875" style="1" customWidth="1"/>
    <col min="2" max="4" width="11.42578125" style="1"/>
    <col min="5" max="5" width="6.28515625" style="1" customWidth="1"/>
    <col min="6" max="6" width="11.42578125" style="1"/>
    <col min="7" max="7" width="6.28515625" style="1" customWidth="1"/>
    <col min="10" max="10" width="5.7109375" customWidth="1"/>
    <col min="12" max="12" width="14" customWidth="1"/>
    <col min="17" max="17" width="11.42578125" customWidth="1"/>
    <col min="19" max="19" width="12.5703125" bestFit="1" customWidth="1"/>
    <col min="21" max="21" width="12.7109375" bestFit="1" customWidth="1"/>
  </cols>
  <sheetData>
    <row r="1" spans="1:25" x14ac:dyDescent="0.25">
      <c r="N1" s="17"/>
    </row>
    <row r="2" spans="1:25" x14ac:dyDescent="0.25">
      <c r="B2" s="20" t="s">
        <v>24</v>
      </c>
      <c r="N2" s="24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 x14ac:dyDescent="0.25">
      <c r="N3" s="24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x14ac:dyDescent="0.25">
      <c r="B4" s="10" t="s">
        <v>0</v>
      </c>
      <c r="C4" s="10" t="s">
        <v>1</v>
      </c>
      <c r="D4" s="10" t="s">
        <v>2</v>
      </c>
      <c r="F4" s="10" t="s">
        <v>9</v>
      </c>
      <c r="H4" s="10" t="s">
        <v>7</v>
      </c>
      <c r="I4" s="10" t="s">
        <v>8</v>
      </c>
      <c r="K4" s="28" t="s">
        <v>10</v>
      </c>
      <c r="L4" s="29"/>
      <c r="N4" s="24"/>
      <c r="O4" s="25" t="s">
        <v>12</v>
      </c>
      <c r="P4" s="26"/>
      <c r="Q4" s="1"/>
      <c r="R4" s="25" t="s">
        <v>13</v>
      </c>
      <c r="S4" s="26"/>
      <c r="T4" s="1"/>
      <c r="U4" s="1"/>
      <c r="V4" s="1"/>
      <c r="W4" s="1"/>
      <c r="X4" s="1"/>
      <c r="Y4" s="1"/>
    </row>
    <row r="5" spans="1:25" x14ac:dyDescent="0.25">
      <c r="B5" s="3" t="s">
        <v>5</v>
      </c>
      <c r="C5" s="3" t="s">
        <v>5</v>
      </c>
      <c r="D5" s="3" t="s">
        <v>5</v>
      </c>
      <c r="F5" s="3" t="s">
        <v>6</v>
      </c>
      <c r="H5" s="5">
        <v>2.5000000000000001E-2</v>
      </c>
      <c r="I5" s="5">
        <v>2.5000000000000001E-2</v>
      </c>
      <c r="J5" s="1"/>
      <c r="K5" s="23">
        <v>1</v>
      </c>
      <c r="L5" s="16" t="s">
        <v>23</v>
      </c>
      <c r="N5" s="24"/>
      <c r="O5" s="3" t="s">
        <v>14</v>
      </c>
      <c r="P5" s="3" t="s">
        <v>15</v>
      </c>
      <c r="Q5" s="1"/>
      <c r="R5" s="3" t="s">
        <v>14</v>
      </c>
      <c r="S5" s="3" t="s">
        <v>15</v>
      </c>
      <c r="T5" s="1"/>
      <c r="U5" s="1"/>
      <c r="V5" s="1"/>
      <c r="W5" s="1"/>
      <c r="X5" s="1"/>
      <c r="Y5" s="1"/>
    </row>
    <row r="6" spans="1:25" x14ac:dyDescent="0.25">
      <c r="A6" s="2" t="s">
        <v>3</v>
      </c>
      <c r="B6" s="4">
        <v>-0.53</v>
      </c>
      <c r="C6" s="4">
        <v>-0.28999999999999998</v>
      </c>
      <c r="D6" s="4">
        <v>0</v>
      </c>
      <c r="F6" s="5">
        <v>-1000</v>
      </c>
      <c r="K6" s="17"/>
      <c r="L6" s="16" t="s">
        <v>31</v>
      </c>
      <c r="N6" s="24"/>
      <c r="O6" s="8">
        <f>-ATAN(μc)*Sens</f>
        <v>-2.4994793618920159E-2</v>
      </c>
      <c r="P6" s="9">
        <f>DEGREES(δc)</f>
        <v>-1.4320961841646465</v>
      </c>
      <c r="Q6" s="1"/>
      <c r="R6" s="8">
        <f>PI()+ATAN(μd)*Sens</f>
        <v>3.1665874472087134</v>
      </c>
      <c r="S6" s="9">
        <f>DEGREES(δd)</f>
        <v>181.43209618416466</v>
      </c>
      <c r="T6" s="1"/>
      <c r="U6" s="1"/>
      <c r="V6" s="1"/>
      <c r="W6" s="1"/>
      <c r="X6" s="1"/>
      <c r="Y6" s="1"/>
    </row>
    <row r="7" spans="1:25" x14ac:dyDescent="0.25">
      <c r="A7" s="2" t="s">
        <v>4</v>
      </c>
      <c r="B7" s="5">
        <v>0.21</v>
      </c>
      <c r="C7" s="5">
        <v>0.21</v>
      </c>
      <c r="D7" s="5">
        <v>0.35499999999999998</v>
      </c>
      <c r="K7" s="18"/>
      <c r="L7" s="19" t="s">
        <v>11</v>
      </c>
      <c r="N7" s="24"/>
      <c r="O7" s="1"/>
      <c r="P7" s="1"/>
      <c r="Q7" s="1"/>
      <c r="R7" s="1"/>
      <c r="S7" s="1"/>
      <c r="T7" s="1"/>
      <c r="U7" s="1"/>
      <c r="V7" s="1"/>
      <c r="W7" s="1"/>
      <c r="X7" s="1"/>
      <c r="Y7" s="1"/>
    </row>
    <row r="8" spans="1:25" x14ac:dyDescent="0.25">
      <c r="N8" s="24"/>
      <c r="O8" s="1"/>
      <c r="P8" s="1"/>
      <c r="Q8" s="1"/>
      <c r="R8" s="1"/>
      <c r="S8" s="1"/>
      <c r="T8" s="1"/>
      <c r="U8" s="1"/>
      <c r="V8" s="1"/>
      <c r="W8" s="1"/>
      <c r="X8" s="1"/>
      <c r="Y8" s="1"/>
    </row>
    <row r="9" spans="1:25" x14ac:dyDescent="0.25">
      <c r="N9" s="24"/>
      <c r="O9" s="1"/>
      <c r="P9" s="1"/>
      <c r="Q9" s="1"/>
      <c r="R9" s="1"/>
      <c r="S9" s="1"/>
      <c r="T9" s="1"/>
      <c r="U9" s="1"/>
      <c r="V9" s="1"/>
      <c r="W9" s="1"/>
      <c r="X9" s="1"/>
      <c r="Y9" s="1"/>
    </row>
    <row r="10" spans="1:25" x14ac:dyDescent="0.25">
      <c r="N10" s="24"/>
      <c r="O10" s="1"/>
      <c r="P10" s="27" t="s">
        <v>21</v>
      </c>
      <c r="Q10" s="27"/>
      <c r="R10" s="27"/>
      <c r="S10" s="27"/>
      <c r="T10" s="1"/>
      <c r="U10" s="1"/>
      <c r="V10" s="1"/>
      <c r="W10" s="1"/>
      <c r="X10" s="1"/>
      <c r="Y10" s="1"/>
    </row>
    <row r="11" spans="1:25" x14ac:dyDescent="0.25">
      <c r="N11" s="24"/>
      <c r="O11" s="1"/>
      <c r="P11" s="12" t="s">
        <v>16</v>
      </c>
      <c r="Q11" s="12" t="s">
        <v>17</v>
      </c>
      <c r="R11" s="12" t="s">
        <v>18</v>
      </c>
      <c r="S11" s="13" t="s">
        <v>19</v>
      </c>
      <c r="T11" s="1"/>
      <c r="U11" s="21" t="s">
        <v>25</v>
      </c>
      <c r="V11" s="1"/>
      <c r="W11" s="1"/>
      <c r="X11" s="1"/>
      <c r="Y11" s="1"/>
    </row>
    <row r="12" spans="1:25" x14ac:dyDescent="0.25">
      <c r="N12" s="24"/>
      <c r="O12" s="11">
        <v>1</v>
      </c>
      <c r="P12" s="1">
        <v>0</v>
      </c>
      <c r="Q12" s="6">
        <f>COS(δc)</f>
        <v>0.9996876464081228</v>
      </c>
      <c r="R12" s="6">
        <f>COS(δd)</f>
        <v>-0.9996876464081228</v>
      </c>
      <c r="S12" s="1">
        <v>0</v>
      </c>
      <c r="T12" s="1"/>
      <c r="U12" s="22">
        <f>Rc_*COS(δc)+Rd*COS(δd)</f>
        <v>0</v>
      </c>
      <c r="V12" s="1"/>
      <c r="W12" s="1"/>
      <c r="X12" s="1"/>
      <c r="Y12" s="1"/>
    </row>
    <row r="13" spans="1:25" x14ac:dyDescent="0.25">
      <c r="N13" s="24"/>
      <c r="O13" s="11">
        <v>2</v>
      </c>
      <c r="P13" s="1">
        <v>1</v>
      </c>
      <c r="Q13" s="6">
        <f>SIN(δc)</f>
        <v>-2.499219116020307E-2</v>
      </c>
      <c r="R13" s="6">
        <f>SIN(δd)</f>
        <v>-2.4992191160203105E-2</v>
      </c>
      <c r="S13" s="1">
        <f>-P</f>
        <v>1000</v>
      </c>
      <c r="T13" s="1"/>
      <c r="U13" s="22">
        <f>P+Fv+Rc_*SIN(δc)+Rd*SIN(δd)</f>
        <v>0</v>
      </c>
      <c r="V13" s="1"/>
      <c r="W13" s="1"/>
      <c r="X13" s="1"/>
      <c r="Y13" s="1"/>
    </row>
    <row r="14" spans="1:25" x14ac:dyDescent="0.25">
      <c r="N14" s="24"/>
      <c r="O14" s="11">
        <v>3</v>
      </c>
      <c r="P14" s="1">
        <f>Xb</f>
        <v>-0.28999999999999998</v>
      </c>
      <c r="Q14" s="1">
        <f>-Yc</f>
        <v>-0.35499999999999998</v>
      </c>
      <c r="R14" s="1">
        <v>0</v>
      </c>
      <c r="S14" s="1">
        <f>-Xa*P</f>
        <v>-530</v>
      </c>
      <c r="T14" s="1"/>
      <c r="U14" s="22">
        <f>Xa*P+Xb*Fv-Yc*Rc_</f>
        <v>0</v>
      </c>
      <c r="V14" s="1"/>
      <c r="W14" s="1"/>
      <c r="X14" s="1"/>
      <c r="Y14" s="1"/>
    </row>
    <row r="15" spans="1:25" x14ac:dyDescent="0.25">
      <c r="N15" s="24"/>
      <c r="O15" s="11"/>
      <c r="P15" s="1"/>
      <c r="Q15" s="1"/>
      <c r="R15" s="1"/>
      <c r="S15" s="1"/>
      <c r="T15" s="1"/>
      <c r="U15" s="22"/>
      <c r="V15" s="1"/>
      <c r="W15" s="1"/>
      <c r="X15" s="1"/>
      <c r="Y15" s="1"/>
    </row>
    <row r="16" spans="1:25" x14ac:dyDescent="0.25">
      <c r="N16" s="24"/>
      <c r="O16" s="11"/>
      <c r="P16" s="1"/>
      <c r="Q16" s="1"/>
      <c r="R16" s="1"/>
      <c r="S16" s="1"/>
      <c r="T16" s="1"/>
      <c r="U16" s="22"/>
      <c r="V16" s="1"/>
      <c r="W16" s="1"/>
      <c r="X16" s="1"/>
      <c r="Y16" s="1"/>
    </row>
    <row r="17" spans="14:25" x14ac:dyDescent="0.25">
      <c r="N17" s="24"/>
      <c r="O17" s="11"/>
      <c r="P17" s="1"/>
      <c r="Q17" s="1"/>
      <c r="R17" s="1"/>
      <c r="S17" s="1"/>
      <c r="T17" s="1"/>
      <c r="U17" s="22"/>
      <c r="V17" s="1"/>
      <c r="W17" s="1"/>
      <c r="X17" s="1"/>
      <c r="Y17" s="1"/>
    </row>
    <row r="18" spans="14:25" x14ac:dyDescent="0.25">
      <c r="N18" s="24"/>
      <c r="O18" s="1"/>
      <c r="P18" s="1"/>
      <c r="Q18" s="1"/>
      <c r="R18" s="1"/>
      <c r="S18" s="1"/>
      <c r="T18" s="1"/>
      <c r="U18" s="22"/>
      <c r="V18" s="1"/>
      <c r="W18" s="1"/>
      <c r="X18" s="1"/>
      <c r="Y18" s="1"/>
    </row>
    <row r="19" spans="14:25" x14ac:dyDescent="0.25">
      <c r="N19" s="24"/>
      <c r="O19" s="27" t="s">
        <v>22</v>
      </c>
      <c r="P19" s="27"/>
      <c r="Q19" s="27"/>
      <c r="R19" s="1"/>
      <c r="S19" s="1"/>
      <c r="T19" s="27" t="s">
        <v>30</v>
      </c>
      <c r="U19" s="27"/>
      <c r="V19" s="27"/>
      <c r="W19" s="1"/>
      <c r="X19" s="1"/>
      <c r="Y19" s="1"/>
    </row>
    <row r="20" spans="14:25" x14ac:dyDescent="0.25">
      <c r="N20" s="24"/>
      <c r="O20" s="11" t="s">
        <v>16</v>
      </c>
      <c r="P20" s="14">
        <f t="array" ref="P20:P22">MMULT(MINVERSE(P12:R14),S12:S14)</f>
        <v>1032.4665732128105</v>
      </c>
      <c r="Q20" s="15" t="s">
        <v>20</v>
      </c>
      <c r="R20" s="1"/>
      <c r="S20" s="1"/>
      <c r="T20" s="1" t="s">
        <v>26</v>
      </c>
      <c r="U20" s="7">
        <f>Rc_*COS(δc)</f>
        <v>649.3314642562101</v>
      </c>
      <c r="V20" s="1" t="s">
        <v>32</v>
      </c>
      <c r="W20" s="1"/>
      <c r="X20" s="1"/>
      <c r="Y20" s="1"/>
    </row>
    <row r="21" spans="14:25" x14ac:dyDescent="0.25">
      <c r="N21" s="24"/>
      <c r="O21" s="11" t="s">
        <v>17</v>
      </c>
      <c r="P21" s="14">
        <v>649.53434864305632</v>
      </c>
      <c r="Q21" s="15" t="s">
        <v>20</v>
      </c>
      <c r="T21" s="1" t="s">
        <v>27</v>
      </c>
      <c r="U21" s="7">
        <f>Rc_*SIN(δc)</f>
        <v>-16.233286606405251</v>
      </c>
      <c r="V21" s="1" t="s">
        <v>32</v>
      </c>
      <c r="W21" s="1"/>
      <c r="X21" s="1"/>
      <c r="Y21" s="1"/>
    </row>
    <row r="22" spans="14:25" x14ac:dyDescent="0.25">
      <c r="N22" s="24"/>
      <c r="O22" s="11" t="s">
        <v>18</v>
      </c>
      <c r="P22" s="14">
        <v>649.53434864305632</v>
      </c>
      <c r="Q22" s="15" t="s">
        <v>20</v>
      </c>
      <c r="T22" s="1"/>
      <c r="U22" s="7"/>
      <c r="V22" s="1"/>
      <c r="W22" s="1"/>
      <c r="X22" s="1"/>
      <c r="Y22" s="1"/>
    </row>
    <row r="23" spans="14:25" x14ac:dyDescent="0.25">
      <c r="N23" s="24"/>
      <c r="O23" s="1"/>
      <c r="P23" s="1"/>
      <c r="Q23" s="1"/>
      <c r="R23" s="1"/>
      <c r="S23" s="1"/>
      <c r="T23" s="1" t="s">
        <v>28</v>
      </c>
      <c r="U23" s="7">
        <f>Rd*COS(δd)</f>
        <v>-649.3314642562101</v>
      </c>
      <c r="V23" s="1" t="s">
        <v>32</v>
      </c>
      <c r="W23" s="1"/>
      <c r="X23" s="1"/>
      <c r="Y23" s="1"/>
    </row>
    <row r="24" spans="14:25" x14ac:dyDescent="0.25">
      <c r="N24" s="24"/>
      <c r="O24" s="1"/>
      <c r="P24" s="1"/>
      <c r="Q24" s="1"/>
      <c r="R24" s="1"/>
      <c r="S24" s="1"/>
      <c r="T24" s="1" t="s">
        <v>29</v>
      </c>
      <c r="U24" s="7">
        <f>Rd*SIN(δd)</f>
        <v>-16.233286606405272</v>
      </c>
      <c r="V24" s="1" t="s">
        <v>32</v>
      </c>
      <c r="W24" s="1"/>
      <c r="X24" s="1"/>
      <c r="Y24" s="1"/>
    </row>
    <row r="25" spans="14:25" x14ac:dyDescent="0.25">
      <c r="N25" s="24"/>
      <c r="Q25" s="1"/>
      <c r="R25" s="1"/>
      <c r="S25" s="1"/>
      <c r="T25" s="1"/>
      <c r="U25" s="1"/>
      <c r="V25" s="1"/>
      <c r="W25" s="1"/>
      <c r="X25" s="1"/>
      <c r="Y25" s="1"/>
    </row>
    <row r="26" spans="14:25" x14ac:dyDescent="0.25">
      <c r="N26" s="24"/>
      <c r="Q26" s="1"/>
      <c r="R26" s="1"/>
      <c r="S26" s="1"/>
      <c r="T26" s="1"/>
      <c r="U26" s="1"/>
      <c r="V26" s="1"/>
      <c r="W26" s="1"/>
      <c r="X26" s="1"/>
      <c r="Y26" s="1"/>
    </row>
    <row r="27" spans="14:25" x14ac:dyDescent="0.25">
      <c r="N27" s="24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</row>
    <row r="28" spans="14:25" x14ac:dyDescent="0.25">
      <c r="N28" s="24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</row>
    <row r="29" spans="14:25" x14ac:dyDescent="0.25">
      <c r="N29" s="24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</row>
    <row r="30" spans="14:25" x14ac:dyDescent="0.25">
      <c r="N30" s="24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</row>
    <row r="31" spans="14:25" x14ac:dyDescent="0.25">
      <c r="N31" s="24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</row>
    <row r="32" spans="14:25" x14ac:dyDescent="0.25">
      <c r="N32" s="24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</row>
    <row r="33" spans="14:25" x14ac:dyDescent="0.25">
      <c r="N33" s="24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</row>
    <row r="34" spans="14:25" x14ac:dyDescent="0.25">
      <c r="N34" s="24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</row>
    <row r="35" spans="14:25" x14ac:dyDescent="0.25">
      <c r="N35" s="24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</row>
    <row r="36" spans="14:25" x14ac:dyDescent="0.25">
      <c r="N36" s="24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spans="14:25" x14ac:dyDescent="0.25">
      <c r="N37" s="24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spans="14:25" x14ac:dyDescent="0.25">
      <c r="N38" s="24"/>
      <c r="O38" s="1"/>
      <c r="P38" s="1"/>
      <c r="Q38" s="1"/>
      <c r="R38" s="1"/>
      <c r="S38" s="1"/>
      <c r="T38" s="1"/>
      <c r="U38" s="1"/>
      <c r="V38" s="1"/>
    </row>
    <row r="39" spans="14:25" x14ac:dyDescent="0.25">
      <c r="N39" s="24"/>
      <c r="O39" s="1"/>
      <c r="P39" s="1"/>
      <c r="Q39" s="1"/>
      <c r="R39" s="1"/>
      <c r="S39" s="1"/>
      <c r="T39" s="1"/>
      <c r="U39" s="1"/>
      <c r="V39" s="1"/>
    </row>
    <row r="40" spans="14:25" x14ac:dyDescent="0.25">
      <c r="N40" s="17"/>
      <c r="O40" s="1"/>
      <c r="P40" s="1"/>
      <c r="Q40" s="1"/>
      <c r="R40" s="1"/>
      <c r="S40" s="1"/>
      <c r="T40" s="1"/>
      <c r="U40" s="1"/>
      <c r="V40" s="1"/>
    </row>
    <row r="41" spans="14:25" x14ac:dyDescent="0.25">
      <c r="N41" s="17"/>
      <c r="O41" s="1"/>
      <c r="P41" s="1"/>
      <c r="Q41" s="1"/>
      <c r="R41" s="1"/>
      <c r="T41" s="1"/>
      <c r="U41" s="1"/>
    </row>
    <row r="42" spans="14:25" x14ac:dyDescent="0.25">
      <c r="N42" s="17"/>
    </row>
    <row r="43" spans="14:25" x14ac:dyDescent="0.25">
      <c r="N43" s="17"/>
    </row>
    <row r="44" spans="14:25" x14ac:dyDescent="0.25">
      <c r="N44" s="17"/>
    </row>
    <row r="45" spans="14:25" x14ac:dyDescent="0.25">
      <c r="N45" s="17"/>
    </row>
    <row r="46" spans="14:25" x14ac:dyDescent="0.25">
      <c r="N46" s="17"/>
    </row>
    <row r="47" spans="14:25" x14ac:dyDescent="0.25">
      <c r="N47" s="17"/>
    </row>
    <row r="48" spans="14:25" x14ac:dyDescent="0.25">
      <c r="N48" s="17"/>
    </row>
    <row r="49" spans="14:14" x14ac:dyDescent="0.25">
      <c r="N49" s="17"/>
    </row>
    <row r="50" spans="14:14" x14ac:dyDescent="0.25">
      <c r="N50" s="17"/>
    </row>
    <row r="51" spans="14:14" x14ac:dyDescent="0.25">
      <c r="N51" s="17"/>
    </row>
    <row r="52" spans="14:14" x14ac:dyDescent="0.25">
      <c r="N52" s="17"/>
    </row>
    <row r="53" spans="14:14" x14ac:dyDescent="0.25">
      <c r="N53" s="17"/>
    </row>
    <row r="54" spans="14:14" x14ac:dyDescent="0.25">
      <c r="N54" s="17"/>
    </row>
    <row r="55" spans="14:14" x14ac:dyDescent="0.25">
      <c r="N55" s="17"/>
    </row>
    <row r="56" spans="14:14" x14ac:dyDescent="0.25">
      <c r="N56" s="17"/>
    </row>
    <row r="57" spans="14:14" x14ac:dyDescent="0.25">
      <c r="N57" s="17"/>
    </row>
    <row r="58" spans="14:14" x14ac:dyDescent="0.25">
      <c r="N58" s="17"/>
    </row>
    <row r="59" spans="14:14" x14ac:dyDescent="0.25">
      <c r="N59" s="17"/>
    </row>
    <row r="60" spans="14:14" x14ac:dyDescent="0.25">
      <c r="N60" s="17"/>
    </row>
    <row r="61" spans="14:14" x14ac:dyDescent="0.25">
      <c r="N61" s="17"/>
    </row>
    <row r="62" spans="14:14" x14ac:dyDescent="0.25">
      <c r="N62" s="17"/>
    </row>
    <row r="63" spans="14:14" x14ac:dyDescent="0.25">
      <c r="N63" s="17"/>
    </row>
  </sheetData>
  <mergeCells count="6">
    <mergeCell ref="T19:V19"/>
    <mergeCell ref="O4:P4"/>
    <mergeCell ref="R4:S4"/>
    <mergeCell ref="P10:S10"/>
    <mergeCell ref="O19:Q19"/>
    <mergeCell ref="K4:L4"/>
  </mergeCells>
  <conditionalFormatting sqref="P12:S16 P17:Q17">
    <cfRule type="cellIs" dxfId="0" priority="1" operator="equal">
      <formula>0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15</vt:i4>
      </vt:variant>
    </vt:vector>
  </HeadingPairs>
  <TitlesOfParts>
    <vt:vector size="16" baseType="lpstr">
      <vt:lpstr>Feuil1</vt:lpstr>
      <vt:lpstr>Fv</vt:lpstr>
      <vt:lpstr>P</vt:lpstr>
      <vt:lpstr>Rc_</vt:lpstr>
      <vt:lpstr>Rd</vt:lpstr>
      <vt:lpstr>Sens</vt:lpstr>
      <vt:lpstr>Xa</vt:lpstr>
      <vt:lpstr>Xb</vt:lpstr>
      <vt:lpstr>Xc</vt:lpstr>
      <vt:lpstr>Ya</vt:lpstr>
      <vt:lpstr>Yb</vt:lpstr>
      <vt:lpstr>Yc</vt:lpstr>
      <vt:lpstr>δc</vt:lpstr>
      <vt:lpstr>δd</vt:lpstr>
      <vt:lpstr>μc</vt:lpstr>
      <vt:lpstr>μd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René Maingonnat</dc:creator>
  <cp:lastModifiedBy>René Maingonnat</cp:lastModifiedBy>
  <dcterms:created xsi:type="dcterms:W3CDTF">2024-10-04T06:02:28Z</dcterms:created>
  <dcterms:modified xsi:type="dcterms:W3CDTF">2024-10-04T10:30:09Z</dcterms:modified>
</cp:coreProperties>
</file>