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enem\Desktop\"/>
    </mc:Choice>
  </mc:AlternateContent>
  <xr:revisionPtr revIDLastSave="0" documentId="13_ncr:1_{5B6C79D7-F898-471B-B2D8-567667275E72}" xr6:coauthVersionLast="47" xr6:coauthVersionMax="47" xr10:uidLastSave="{00000000-0000-0000-0000-000000000000}"/>
  <bookViews>
    <workbookView xWindow="-120" yWindow="-120" windowWidth="29040" windowHeight="15720" xr2:uid="{2522423B-30A2-4782-ACAF-384A37E3FD2B}"/>
  </bookViews>
  <sheets>
    <sheet name="Portique" sheetId="1" r:id="rId1"/>
  </sheets>
  <definedNames>
    <definedName name="P_1">Portique!$B$14</definedName>
    <definedName name="P_2">Portique!$C$14</definedName>
    <definedName name="P_3">Portique!$D$14</definedName>
    <definedName name="Ra">Portique!$M$14</definedName>
    <definedName name="Ra_1">Portique!$V$14</definedName>
    <definedName name="Ra_3">Portique!$V$28</definedName>
    <definedName name="Rb">Portique!$M$15</definedName>
    <definedName name="Rb_2">Portique!$M$28</definedName>
    <definedName name="Rb_3">Portique!$V$29</definedName>
    <definedName name="Rc_">Portique!$M$16</definedName>
    <definedName name="Rc_1">Portique!$V$16</definedName>
    <definedName name="Rc_2">Portique!$M$30</definedName>
    <definedName name="Rd_1">Portique!$V$15</definedName>
    <definedName name="Rd_2">Portique!$M$29</definedName>
    <definedName name="Rd_3">Portique!$V$30</definedName>
    <definedName name="Xa">Portique!$B$7</definedName>
    <definedName name="Xb">Portique!$C$7</definedName>
    <definedName name="Xc">Portique!$AC$9</definedName>
    <definedName name="Xd">Portique!$D$7</definedName>
    <definedName name="Xe">Portique!$E$7</definedName>
    <definedName name="Xf">Portique!$F$7</definedName>
    <definedName name="Xg">Portique!$G$7</definedName>
    <definedName name="Ya">Portique!$B$8</definedName>
    <definedName name="Yb">Portique!$C$8</definedName>
    <definedName name="Yc">Portique!$AC$10</definedName>
    <definedName name="Yd">Portique!$D$8</definedName>
    <definedName name="Ye">Portique!$E$8</definedName>
    <definedName name="Yf">Portique!$F$8</definedName>
    <definedName name="Yg">Portique!$G$8</definedName>
    <definedName name="Za">Portique!$B$9</definedName>
    <definedName name="Zb">Portique!$C$9</definedName>
    <definedName name="Zc">Portique!$AC$11</definedName>
    <definedName name="Zd">Portique!$D$9</definedName>
    <definedName name="Ze">Portique!$E$9</definedName>
    <definedName name="Zf">Portique!$F$9</definedName>
    <definedName name="Zg">Portique!$G$9</definedName>
    <definedName name="_xlnm.Print_Area" localSheetId="0">Portique!$A$1:$I$47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3" i="1" l="1"/>
  <c r="X24" i="1"/>
  <c r="V24" i="1"/>
  <c r="U24" i="1"/>
  <c r="X23" i="1"/>
  <c r="V23" i="1"/>
  <c r="U23" i="1"/>
  <c r="X22" i="1"/>
  <c r="W22" i="1"/>
  <c r="V22" i="1"/>
  <c r="U22" i="1"/>
  <c r="L24" i="1"/>
  <c r="L23" i="1"/>
  <c r="O24" i="1"/>
  <c r="M24" i="1"/>
  <c r="O23" i="1"/>
  <c r="N23" i="1"/>
  <c r="M23" i="1"/>
  <c r="O22" i="1"/>
  <c r="N22" i="1"/>
  <c r="M22" i="1"/>
  <c r="L22" i="1"/>
  <c r="V10" i="1"/>
  <c r="V9" i="1"/>
  <c r="X10" i="1"/>
  <c r="U10" i="1"/>
  <c r="X9" i="1"/>
  <c r="W9" i="1"/>
  <c r="U9" i="1"/>
  <c r="X8" i="1"/>
  <c r="W8" i="1"/>
  <c r="V8" i="1"/>
  <c r="U8" i="1"/>
  <c r="O10" i="1"/>
  <c r="M10" i="1"/>
  <c r="L10" i="1"/>
  <c r="O9" i="1"/>
  <c r="N9" i="1"/>
  <c r="M9" i="1"/>
  <c r="L9" i="1"/>
  <c r="O8" i="1"/>
  <c r="N8" i="1"/>
  <c r="M8" i="1"/>
  <c r="L8" i="1"/>
  <c r="V28" i="1" l="1" a="1"/>
  <c r="V30" i="1" s="1"/>
  <c r="M28" i="1" a="1"/>
  <c r="M29" i="1" s="1"/>
  <c r="V14" i="1" a="1"/>
  <c r="V14" i="1" s="1"/>
  <c r="M14" i="1" a="1"/>
  <c r="M14" i="1" s="1"/>
  <c r="V28" i="1" l="1"/>
  <c r="V29" i="1"/>
  <c r="Z23" i="1"/>
  <c r="M30" i="1"/>
  <c r="M28" i="1"/>
  <c r="V15" i="1"/>
  <c r="V16" i="1"/>
  <c r="Z10" i="1"/>
  <c r="Z9" i="1"/>
  <c r="M15" i="1"/>
  <c r="Q10" i="1" s="1"/>
  <c r="M16" i="1"/>
  <c r="Z22" i="1" l="1" a="1"/>
  <c r="Z22" i="1" s="1"/>
  <c r="Z24" i="1"/>
  <c r="Q23" i="1"/>
  <c r="Q24" i="1"/>
  <c r="Q22" i="1"/>
  <c r="Z8" i="1"/>
  <c r="Q8" i="1"/>
  <c r="Q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<sst xmlns="http://schemas.openxmlformats.org/spreadsheetml/2006/main" count="85" uniqueCount="42">
  <si>
    <t>A</t>
  </si>
  <si>
    <t>B</t>
  </si>
  <si>
    <t>C</t>
  </si>
  <si>
    <t>D</t>
  </si>
  <si>
    <t>E</t>
  </si>
  <si>
    <t>F</t>
  </si>
  <si>
    <t>G</t>
  </si>
  <si>
    <t xml:space="preserve">x  </t>
  </si>
  <si>
    <t xml:space="preserve">y  </t>
  </si>
  <si>
    <t>(mm)</t>
  </si>
  <si>
    <t>Points</t>
  </si>
  <si>
    <t>Poids</t>
  </si>
  <si>
    <t>P2</t>
  </si>
  <si>
    <t>P3</t>
  </si>
  <si>
    <t>P1</t>
  </si>
  <si>
    <t>(N)</t>
  </si>
  <si>
    <t>Entrez vos valeurs dans les cellules jaunes (attention aux signes!)</t>
  </si>
  <si>
    <t xml:space="preserve">Z  </t>
  </si>
  <si>
    <t>Ra</t>
  </si>
  <si>
    <t>Rb</t>
  </si>
  <si>
    <t>Rc</t>
  </si>
  <si>
    <t>=</t>
  </si>
  <si>
    <t>Point</t>
  </si>
  <si>
    <t>Vérif.</t>
  </si>
  <si>
    <t>Sans Rd</t>
  </si>
  <si>
    <t>Résultats</t>
  </si>
  <si>
    <t>Ra_1</t>
  </si>
  <si>
    <t>Sans Rb</t>
  </si>
  <si>
    <t>Rd</t>
  </si>
  <si>
    <t>Rc_1</t>
  </si>
  <si>
    <t>Rd_1</t>
  </si>
  <si>
    <t>Sans Ra</t>
  </si>
  <si>
    <t>Rb_2</t>
  </si>
  <si>
    <t>Rd_2</t>
  </si>
  <si>
    <t>Rc_2</t>
  </si>
  <si>
    <t>Sans Rc</t>
  </si>
  <si>
    <t>Châssis infiniment rigide</t>
  </si>
  <si>
    <t>Ra_3</t>
  </si>
  <si>
    <t>Rb_3</t>
  </si>
  <si>
    <t>Rd_3</t>
  </si>
  <si>
    <t>En fonction de la position 
des charges et des points</t>
  </si>
  <si>
    <t xml:space="preserve">     Si l'une des réactions du sol est négative, on se retrouve  dans un autre des 4 cas.
     Si c'est le pied sans contct, il va venir au contact du sol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</si>
</sst>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B0F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right"/>
    </xf>
    <xf numFmtId="0" fontId="2" fillId="0" borderId="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0" fillId="0" borderId="0" xfId="0" applyBorder="1" applyAlignment="1"/>
    <xf numFmtId="0" fontId="1" fillId="0" borderId="0" xfId="0" applyFont="1" applyBorder="1" applyAlignment="1"/>
    <xf numFmtId="0" fontId="0" fillId="0" borderId="4" xfId="0" applyBorder="1" applyAlignment="1">
      <alignment horizontal="center"/>
    </xf>
    <xf numFmtId="0" fontId="0" fillId="0" borderId="6" xfId="0" quotePrefix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7" xfId="0" applyBorder="1"/>
    <xf numFmtId="0" fontId="2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3" fillId="0" borderId="0" xfId="0" quotePrefix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1" fontId="0" fillId="4" borderId="0" xfId="0" applyNumberForma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4" fillId="0" borderId="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17</xdr:row>
      <xdr:rowOff>85726</xdr:rowOff>
    </xdr:from>
    <xdr:to>
      <xdr:col>8</xdr:col>
      <xdr:colOff>219075</xdr:colOff>
      <xdr:row>41</xdr:row>
      <xdr:rowOff>33175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1B4FC664-D04D-B336-4C98-8CBA0CFB2A4D}"/>
            </a:ext>
          </a:extLst>
        </xdr:cNvPr>
        <xdr:cNvGrpSpPr/>
      </xdr:nvGrpSpPr>
      <xdr:grpSpPr>
        <a:xfrm>
          <a:off x="542925" y="3324226"/>
          <a:ext cx="4562475" cy="4567074"/>
          <a:chOff x="723400" y="714591"/>
          <a:chExt cx="6490200" cy="5720477"/>
        </a:xfrm>
      </xdr:grpSpPr>
      <xdr:cxnSp macro="">
        <xdr:nvCxnSpPr>
          <xdr:cNvPr id="3" name="Connecteur droit avec flèche 2">
            <a:extLst>
              <a:ext uri="{FF2B5EF4-FFF2-40B4-BE49-F238E27FC236}">
                <a16:creationId xmlns:a16="http://schemas.microsoft.com/office/drawing/2014/main" id="{8592D451-7E9F-05BC-3F44-9373E634C54F}"/>
              </a:ext>
            </a:extLst>
          </xdr:cNvPr>
          <xdr:cNvCxnSpPr>
            <a:cxnSpLocks/>
          </xdr:cNvCxnSpPr>
        </xdr:nvCxnSpPr>
        <xdr:spPr>
          <a:xfrm flipV="1">
            <a:off x="1202267" y="1061884"/>
            <a:ext cx="0" cy="4085849"/>
          </a:xfrm>
          <a:prstGeom prst="straightConnector1">
            <a:avLst/>
          </a:prstGeom>
          <a:ln w="6350">
            <a:solidFill>
              <a:schemeClr val="bg1">
                <a:lumMod val="50000"/>
              </a:schemeClr>
            </a:solidFill>
            <a:tailEnd type="triangle" w="lg" len="lg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" name="Connecteur droit avec flèche 3">
            <a:extLst>
              <a:ext uri="{FF2B5EF4-FFF2-40B4-BE49-F238E27FC236}">
                <a16:creationId xmlns:a16="http://schemas.microsoft.com/office/drawing/2014/main" id="{21C9DBE6-9287-2A9C-38F7-31458F27EC7F}"/>
              </a:ext>
            </a:extLst>
          </xdr:cNvPr>
          <xdr:cNvCxnSpPr>
            <a:cxnSpLocks/>
          </xdr:cNvCxnSpPr>
        </xdr:nvCxnSpPr>
        <xdr:spPr>
          <a:xfrm flipV="1">
            <a:off x="1202267" y="2064774"/>
            <a:ext cx="3292529" cy="3116826"/>
          </a:xfrm>
          <a:prstGeom prst="straightConnector1">
            <a:avLst/>
          </a:prstGeom>
          <a:ln w="6350">
            <a:solidFill>
              <a:schemeClr val="bg1">
                <a:lumMod val="50000"/>
              </a:schemeClr>
            </a:solidFill>
            <a:tailEnd type="triangle" w="lg" len="lg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Connecteur droit avec flèche 4">
            <a:extLst>
              <a:ext uri="{FF2B5EF4-FFF2-40B4-BE49-F238E27FC236}">
                <a16:creationId xmlns:a16="http://schemas.microsoft.com/office/drawing/2014/main" id="{40FE689E-B6FA-A77C-81F5-A528819BDFEB}"/>
              </a:ext>
            </a:extLst>
          </xdr:cNvPr>
          <xdr:cNvCxnSpPr>
            <a:cxnSpLocks/>
          </xdr:cNvCxnSpPr>
        </xdr:nvCxnSpPr>
        <xdr:spPr>
          <a:xfrm>
            <a:off x="1185333" y="5181600"/>
            <a:ext cx="5113867" cy="1016000"/>
          </a:xfrm>
          <a:prstGeom prst="straightConnector1">
            <a:avLst/>
          </a:prstGeom>
          <a:ln w="6350">
            <a:solidFill>
              <a:schemeClr val="bg1">
                <a:lumMod val="50000"/>
              </a:schemeClr>
            </a:solidFill>
            <a:tailEnd type="triangle" w="lg" len="lg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Connecteur droit 5">
            <a:extLst>
              <a:ext uri="{FF2B5EF4-FFF2-40B4-BE49-F238E27FC236}">
                <a16:creationId xmlns:a16="http://schemas.microsoft.com/office/drawing/2014/main" id="{2FE41050-5E91-7CAA-2556-E13B7264CB09}"/>
              </a:ext>
            </a:extLst>
          </xdr:cNvPr>
          <xdr:cNvCxnSpPr>
            <a:cxnSpLocks/>
            <a:endCxn id="12" idx="0"/>
          </xdr:cNvCxnSpPr>
        </xdr:nvCxnSpPr>
        <xdr:spPr>
          <a:xfrm flipV="1">
            <a:off x="1213555" y="1298222"/>
            <a:ext cx="2127956" cy="1727201"/>
          </a:xfrm>
          <a:prstGeom prst="line">
            <a:avLst/>
          </a:prstGeom>
          <a:ln w="92075"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" name="Connecteur droit 6">
            <a:extLst>
              <a:ext uri="{FF2B5EF4-FFF2-40B4-BE49-F238E27FC236}">
                <a16:creationId xmlns:a16="http://schemas.microsoft.com/office/drawing/2014/main" id="{2732DF97-3F36-2C3A-3278-8A2EDD1885E0}"/>
              </a:ext>
            </a:extLst>
          </xdr:cNvPr>
          <xdr:cNvCxnSpPr>
            <a:cxnSpLocks/>
          </xdr:cNvCxnSpPr>
        </xdr:nvCxnSpPr>
        <xdr:spPr>
          <a:xfrm flipV="1">
            <a:off x="1207912" y="3002844"/>
            <a:ext cx="0" cy="2190045"/>
          </a:xfrm>
          <a:prstGeom prst="line">
            <a:avLst/>
          </a:prstGeom>
          <a:ln w="92075"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" name="Connecteur droit 7">
            <a:extLst>
              <a:ext uri="{FF2B5EF4-FFF2-40B4-BE49-F238E27FC236}">
                <a16:creationId xmlns:a16="http://schemas.microsoft.com/office/drawing/2014/main" id="{28EAF224-287B-65E5-4FAF-4E5530C132A9}"/>
              </a:ext>
            </a:extLst>
          </xdr:cNvPr>
          <xdr:cNvCxnSpPr>
            <a:cxnSpLocks/>
            <a:endCxn id="12" idx="3"/>
          </xdr:cNvCxnSpPr>
        </xdr:nvCxnSpPr>
        <xdr:spPr>
          <a:xfrm flipV="1">
            <a:off x="4572000" y="1332089"/>
            <a:ext cx="2370667" cy="2348089"/>
          </a:xfrm>
          <a:prstGeom prst="line">
            <a:avLst/>
          </a:prstGeom>
          <a:ln w="92075"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Connecteur droit 8">
            <a:extLst>
              <a:ext uri="{FF2B5EF4-FFF2-40B4-BE49-F238E27FC236}">
                <a16:creationId xmlns:a16="http://schemas.microsoft.com/office/drawing/2014/main" id="{FC9527D9-93A0-DA65-4F77-ABBD23FF2B9D}"/>
              </a:ext>
            </a:extLst>
          </xdr:cNvPr>
          <xdr:cNvCxnSpPr>
            <a:cxnSpLocks/>
          </xdr:cNvCxnSpPr>
        </xdr:nvCxnSpPr>
        <xdr:spPr>
          <a:xfrm flipV="1">
            <a:off x="4605868" y="3657600"/>
            <a:ext cx="0" cy="2190045"/>
          </a:xfrm>
          <a:prstGeom prst="line">
            <a:avLst/>
          </a:prstGeom>
          <a:ln w="92075"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Connecteur droit 9">
            <a:extLst>
              <a:ext uri="{FF2B5EF4-FFF2-40B4-BE49-F238E27FC236}">
                <a16:creationId xmlns:a16="http://schemas.microsoft.com/office/drawing/2014/main" id="{A5FEF4BA-09E4-7E0C-E188-B18C6213351B}"/>
              </a:ext>
            </a:extLst>
          </xdr:cNvPr>
          <xdr:cNvCxnSpPr>
            <a:cxnSpLocks/>
          </xdr:cNvCxnSpPr>
        </xdr:nvCxnSpPr>
        <xdr:spPr>
          <a:xfrm flipV="1">
            <a:off x="3375378" y="1253067"/>
            <a:ext cx="0" cy="1919112"/>
          </a:xfrm>
          <a:prstGeom prst="line">
            <a:avLst/>
          </a:prstGeom>
          <a:ln w="92075"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Connecteur droit 10">
            <a:extLst>
              <a:ext uri="{FF2B5EF4-FFF2-40B4-BE49-F238E27FC236}">
                <a16:creationId xmlns:a16="http://schemas.microsoft.com/office/drawing/2014/main" id="{F1DDC2A3-DDD3-F130-FACB-69615475ED0F}"/>
              </a:ext>
            </a:extLst>
          </xdr:cNvPr>
          <xdr:cNvCxnSpPr>
            <a:cxnSpLocks/>
          </xdr:cNvCxnSpPr>
        </xdr:nvCxnSpPr>
        <xdr:spPr>
          <a:xfrm flipV="1">
            <a:off x="6468536" y="1794933"/>
            <a:ext cx="0" cy="1919112"/>
          </a:xfrm>
          <a:prstGeom prst="line">
            <a:avLst/>
          </a:prstGeom>
          <a:ln w="92075"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2" name="Forme libre : forme 11">
            <a:extLst>
              <a:ext uri="{FF2B5EF4-FFF2-40B4-BE49-F238E27FC236}">
                <a16:creationId xmlns:a16="http://schemas.microsoft.com/office/drawing/2014/main" id="{21E3871B-3B43-782F-A0C8-ADF9B76DE44B}"/>
              </a:ext>
            </a:extLst>
          </xdr:cNvPr>
          <xdr:cNvSpPr/>
        </xdr:nvSpPr>
        <xdr:spPr>
          <a:xfrm>
            <a:off x="3341511" y="1298222"/>
            <a:ext cx="3601156" cy="421923"/>
          </a:xfrm>
          <a:custGeom>
            <a:avLst/>
            <a:gdLst>
              <a:gd name="connsiteX0" fmla="*/ 0 w 3635022"/>
              <a:gd name="connsiteY0" fmla="*/ 0 h 383823"/>
              <a:gd name="connsiteX1" fmla="*/ 2144889 w 3635022"/>
              <a:gd name="connsiteY1" fmla="*/ 383823 h 383823"/>
              <a:gd name="connsiteX2" fmla="*/ 2449689 w 3635022"/>
              <a:gd name="connsiteY2" fmla="*/ 101600 h 383823"/>
              <a:gd name="connsiteX3" fmla="*/ 3635022 w 3635022"/>
              <a:gd name="connsiteY3" fmla="*/ 33867 h 383823"/>
              <a:gd name="connsiteX0" fmla="*/ 0 w 3635022"/>
              <a:gd name="connsiteY0" fmla="*/ 0 h 383823"/>
              <a:gd name="connsiteX1" fmla="*/ 2144889 w 3635022"/>
              <a:gd name="connsiteY1" fmla="*/ 383823 h 383823"/>
              <a:gd name="connsiteX2" fmla="*/ 2551289 w 3635022"/>
              <a:gd name="connsiteY2" fmla="*/ 124177 h 383823"/>
              <a:gd name="connsiteX3" fmla="*/ 3635022 w 3635022"/>
              <a:gd name="connsiteY3" fmla="*/ 33867 h 383823"/>
              <a:gd name="connsiteX0" fmla="*/ 0 w 3635022"/>
              <a:gd name="connsiteY0" fmla="*/ 0 h 421923"/>
              <a:gd name="connsiteX1" fmla="*/ 2135274 w 3635022"/>
              <a:gd name="connsiteY1" fmla="*/ 421923 h 421923"/>
              <a:gd name="connsiteX2" fmla="*/ 2551289 w 3635022"/>
              <a:gd name="connsiteY2" fmla="*/ 124177 h 421923"/>
              <a:gd name="connsiteX3" fmla="*/ 3635022 w 3635022"/>
              <a:gd name="connsiteY3" fmla="*/ 33867 h 42192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3635022" h="421923">
                <a:moveTo>
                  <a:pt x="0" y="0"/>
                </a:moveTo>
                <a:lnTo>
                  <a:pt x="2135274" y="421923"/>
                </a:lnTo>
                <a:cubicBezTo>
                  <a:pt x="2270741" y="335374"/>
                  <a:pt x="2415822" y="210726"/>
                  <a:pt x="2551289" y="124177"/>
                </a:cubicBezTo>
                <a:cubicBezTo>
                  <a:pt x="2946400" y="101599"/>
                  <a:pt x="3239911" y="56445"/>
                  <a:pt x="3635022" y="33867"/>
                </a:cubicBezTo>
              </a:path>
            </a:pathLst>
          </a:custGeom>
          <a:noFill/>
          <a:ln w="92075"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fr-FR"/>
          </a:p>
        </xdr:txBody>
      </xdr:sp>
      <xdr:sp macro="" textlink="">
        <xdr:nvSpPr>
          <xdr:cNvPr id="13" name="Triangle isocèle 12">
            <a:extLst>
              <a:ext uri="{FF2B5EF4-FFF2-40B4-BE49-F238E27FC236}">
                <a16:creationId xmlns:a16="http://schemas.microsoft.com/office/drawing/2014/main" id="{8D22E078-247D-E5CA-EA73-C8E091437321}"/>
              </a:ext>
            </a:extLst>
          </xdr:cNvPr>
          <xdr:cNvSpPr/>
        </xdr:nvSpPr>
        <xdr:spPr>
          <a:xfrm>
            <a:off x="6395640" y="3714043"/>
            <a:ext cx="169334" cy="180622"/>
          </a:xfrm>
          <a:prstGeom prst="triangle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fr-FR"/>
          </a:p>
        </xdr:txBody>
      </xdr:sp>
      <xdr:sp macro="" textlink="">
        <xdr:nvSpPr>
          <xdr:cNvPr id="14" name="Triangle isocèle 13">
            <a:extLst>
              <a:ext uri="{FF2B5EF4-FFF2-40B4-BE49-F238E27FC236}">
                <a16:creationId xmlns:a16="http://schemas.microsoft.com/office/drawing/2014/main" id="{8696F68E-A07B-830C-9E92-2CFF600042B2}"/>
              </a:ext>
            </a:extLst>
          </xdr:cNvPr>
          <xdr:cNvSpPr/>
        </xdr:nvSpPr>
        <xdr:spPr>
          <a:xfrm>
            <a:off x="4512975" y="5858933"/>
            <a:ext cx="169334" cy="180622"/>
          </a:xfrm>
          <a:prstGeom prst="triangle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fr-FR"/>
          </a:p>
        </xdr:txBody>
      </xdr:sp>
      <xdr:sp macro="" textlink="">
        <xdr:nvSpPr>
          <xdr:cNvPr id="15" name="Triangle isocèle 14">
            <a:extLst>
              <a:ext uri="{FF2B5EF4-FFF2-40B4-BE49-F238E27FC236}">
                <a16:creationId xmlns:a16="http://schemas.microsoft.com/office/drawing/2014/main" id="{9EA3ACB8-77E5-24C9-1014-7D7D364FCB73}"/>
              </a:ext>
            </a:extLst>
          </xdr:cNvPr>
          <xdr:cNvSpPr/>
        </xdr:nvSpPr>
        <xdr:spPr>
          <a:xfrm>
            <a:off x="3285067" y="3160888"/>
            <a:ext cx="169334" cy="180622"/>
          </a:xfrm>
          <a:prstGeom prst="triangle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fr-FR"/>
          </a:p>
        </xdr:txBody>
      </xdr:sp>
      <xdr:cxnSp macro="">
        <xdr:nvCxnSpPr>
          <xdr:cNvPr id="16" name="Connecteur droit 15">
            <a:extLst>
              <a:ext uri="{FF2B5EF4-FFF2-40B4-BE49-F238E27FC236}">
                <a16:creationId xmlns:a16="http://schemas.microsoft.com/office/drawing/2014/main" id="{5DC01A2C-5AD5-AF39-B3D9-A0CF7F03D466}"/>
              </a:ext>
            </a:extLst>
          </xdr:cNvPr>
          <xdr:cNvCxnSpPr>
            <a:cxnSpLocks/>
          </xdr:cNvCxnSpPr>
        </xdr:nvCxnSpPr>
        <xdr:spPr>
          <a:xfrm flipH="1" flipV="1">
            <a:off x="1253067" y="3025422"/>
            <a:ext cx="3347508" cy="670278"/>
          </a:xfrm>
          <a:prstGeom prst="line">
            <a:avLst/>
          </a:prstGeom>
          <a:ln w="92075"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7" name="Triangle isocèle 16">
            <a:extLst>
              <a:ext uri="{FF2B5EF4-FFF2-40B4-BE49-F238E27FC236}">
                <a16:creationId xmlns:a16="http://schemas.microsoft.com/office/drawing/2014/main" id="{B4E39CDD-28ED-818C-A649-59ADAAEE763B}"/>
              </a:ext>
            </a:extLst>
          </xdr:cNvPr>
          <xdr:cNvSpPr/>
        </xdr:nvSpPr>
        <xdr:spPr>
          <a:xfrm>
            <a:off x="1126308" y="5192888"/>
            <a:ext cx="169334" cy="180622"/>
          </a:xfrm>
          <a:prstGeom prst="triangle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fr-FR"/>
          </a:p>
        </xdr:txBody>
      </xdr:sp>
      <xdr:cxnSp macro="">
        <xdr:nvCxnSpPr>
          <xdr:cNvPr id="18" name="Connecteur droit avec flèche 17">
            <a:extLst>
              <a:ext uri="{FF2B5EF4-FFF2-40B4-BE49-F238E27FC236}">
                <a16:creationId xmlns:a16="http://schemas.microsoft.com/office/drawing/2014/main" id="{FC7D1F3A-2FF5-F5A3-0B54-9AA82751329D}"/>
              </a:ext>
            </a:extLst>
          </xdr:cNvPr>
          <xdr:cNvCxnSpPr>
            <a:cxnSpLocks/>
          </xdr:cNvCxnSpPr>
        </xdr:nvCxnSpPr>
        <xdr:spPr>
          <a:xfrm flipV="1">
            <a:off x="6471598" y="2912533"/>
            <a:ext cx="0" cy="812800"/>
          </a:xfrm>
          <a:prstGeom prst="straightConnector1">
            <a:avLst/>
          </a:prstGeom>
          <a:ln w="28575">
            <a:solidFill>
              <a:srgbClr val="FF0000"/>
            </a:solidFill>
            <a:tailEnd type="triangle" w="lg" len="lg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Connecteur droit avec flèche 18">
            <a:extLst>
              <a:ext uri="{FF2B5EF4-FFF2-40B4-BE49-F238E27FC236}">
                <a16:creationId xmlns:a16="http://schemas.microsoft.com/office/drawing/2014/main" id="{D182ED00-F81F-3BD8-EFFC-0769AB4319D7}"/>
              </a:ext>
            </a:extLst>
          </xdr:cNvPr>
          <xdr:cNvCxnSpPr>
            <a:cxnSpLocks/>
          </xdr:cNvCxnSpPr>
        </xdr:nvCxnSpPr>
        <xdr:spPr>
          <a:xfrm flipV="1">
            <a:off x="4597643" y="5324475"/>
            <a:ext cx="0" cy="545747"/>
          </a:xfrm>
          <a:prstGeom prst="straightConnector1">
            <a:avLst/>
          </a:prstGeom>
          <a:ln w="28575">
            <a:solidFill>
              <a:srgbClr val="FF0000"/>
            </a:solidFill>
            <a:tailEnd type="triangle" w="lg" len="lg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" name="Connecteur droit avec flèche 19">
            <a:extLst>
              <a:ext uri="{FF2B5EF4-FFF2-40B4-BE49-F238E27FC236}">
                <a16:creationId xmlns:a16="http://schemas.microsoft.com/office/drawing/2014/main" id="{069F3DFA-24E8-08C2-B0F2-E999D2FD5265}"/>
              </a:ext>
            </a:extLst>
          </xdr:cNvPr>
          <xdr:cNvCxnSpPr>
            <a:cxnSpLocks/>
          </xdr:cNvCxnSpPr>
        </xdr:nvCxnSpPr>
        <xdr:spPr>
          <a:xfrm flipV="1">
            <a:off x="3369733" y="2573866"/>
            <a:ext cx="0" cy="609600"/>
          </a:xfrm>
          <a:prstGeom prst="straightConnector1">
            <a:avLst/>
          </a:prstGeom>
          <a:ln w="28575">
            <a:solidFill>
              <a:srgbClr val="FF0000"/>
            </a:solidFill>
            <a:tailEnd type="triangle" w="lg" len="lg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1" name="Connecteur droit avec flèche 20">
            <a:extLst>
              <a:ext uri="{FF2B5EF4-FFF2-40B4-BE49-F238E27FC236}">
                <a16:creationId xmlns:a16="http://schemas.microsoft.com/office/drawing/2014/main" id="{CD7F8EBC-57E4-4888-65D4-CCDD5A7F65BD}"/>
              </a:ext>
            </a:extLst>
          </xdr:cNvPr>
          <xdr:cNvCxnSpPr>
            <a:cxnSpLocks/>
          </xdr:cNvCxnSpPr>
        </xdr:nvCxnSpPr>
        <xdr:spPr>
          <a:xfrm flipV="1">
            <a:off x="1208396" y="4848225"/>
            <a:ext cx="0" cy="428625"/>
          </a:xfrm>
          <a:prstGeom prst="straightConnector1">
            <a:avLst/>
          </a:prstGeom>
          <a:ln w="28575">
            <a:solidFill>
              <a:srgbClr val="FF0000"/>
            </a:solidFill>
            <a:tailEnd type="triangle" w="lg" len="lg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Connecteur droit avec flèche 21">
            <a:extLst>
              <a:ext uri="{FF2B5EF4-FFF2-40B4-BE49-F238E27FC236}">
                <a16:creationId xmlns:a16="http://schemas.microsoft.com/office/drawing/2014/main" id="{C9AE1A8B-75DC-ABD7-D5BC-0AD7359BDA11}"/>
              </a:ext>
            </a:extLst>
          </xdr:cNvPr>
          <xdr:cNvCxnSpPr>
            <a:cxnSpLocks/>
          </xdr:cNvCxnSpPr>
        </xdr:nvCxnSpPr>
        <xdr:spPr>
          <a:xfrm>
            <a:off x="4247537" y="2636137"/>
            <a:ext cx="0" cy="1851378"/>
          </a:xfrm>
          <a:prstGeom prst="straightConnector1">
            <a:avLst/>
          </a:prstGeom>
          <a:ln w="28575">
            <a:solidFill>
              <a:srgbClr val="FF0000"/>
            </a:solidFill>
            <a:tailEnd type="triangle" w="lg" len="lg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3" name="Connecteur droit avec flèche 22">
            <a:extLst>
              <a:ext uri="{FF2B5EF4-FFF2-40B4-BE49-F238E27FC236}">
                <a16:creationId xmlns:a16="http://schemas.microsoft.com/office/drawing/2014/main" id="{A98D9093-C72D-807B-367E-58C649D4752E}"/>
              </a:ext>
            </a:extLst>
          </xdr:cNvPr>
          <xdr:cNvCxnSpPr>
            <a:cxnSpLocks/>
          </xdr:cNvCxnSpPr>
        </xdr:nvCxnSpPr>
        <xdr:spPr>
          <a:xfrm>
            <a:off x="5830711" y="1433688"/>
            <a:ext cx="0" cy="508000"/>
          </a:xfrm>
          <a:prstGeom prst="straightConnector1">
            <a:avLst/>
          </a:prstGeom>
          <a:ln w="28575">
            <a:solidFill>
              <a:srgbClr val="FF0000"/>
            </a:solidFill>
            <a:tailEnd type="triangle" w="lg" len="lg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4" name="Connecteur droit avec flèche 23">
            <a:extLst>
              <a:ext uri="{FF2B5EF4-FFF2-40B4-BE49-F238E27FC236}">
                <a16:creationId xmlns:a16="http://schemas.microsoft.com/office/drawing/2014/main" id="{61E80130-5ECA-6347-093C-12A94BEE2C5B}"/>
              </a:ext>
            </a:extLst>
          </xdr:cNvPr>
          <xdr:cNvCxnSpPr>
            <a:cxnSpLocks/>
          </xdr:cNvCxnSpPr>
        </xdr:nvCxnSpPr>
        <xdr:spPr>
          <a:xfrm>
            <a:off x="6914446" y="1332089"/>
            <a:ext cx="0" cy="383822"/>
          </a:xfrm>
          <a:prstGeom prst="straightConnector1">
            <a:avLst/>
          </a:prstGeom>
          <a:ln w="28575">
            <a:solidFill>
              <a:srgbClr val="FF0000"/>
            </a:solidFill>
            <a:tailEnd type="triangle" w="lg" len="lg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5" name="Ellipse 24">
            <a:extLst>
              <a:ext uri="{FF2B5EF4-FFF2-40B4-BE49-F238E27FC236}">
                <a16:creationId xmlns:a16="http://schemas.microsoft.com/office/drawing/2014/main" id="{DD176E36-ACAC-DFE6-0D44-E477624BEFAB}"/>
              </a:ext>
            </a:extLst>
          </xdr:cNvPr>
          <xdr:cNvSpPr/>
        </xdr:nvSpPr>
        <xdr:spPr>
          <a:xfrm>
            <a:off x="5791201" y="1343378"/>
            <a:ext cx="112888" cy="112888"/>
          </a:xfrm>
          <a:prstGeom prst="ellipse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fr-FR"/>
          </a:p>
        </xdr:txBody>
      </xdr:sp>
      <xdr:sp macro="" textlink="">
        <xdr:nvSpPr>
          <xdr:cNvPr id="26" name="Ellipse 25">
            <a:extLst>
              <a:ext uri="{FF2B5EF4-FFF2-40B4-BE49-F238E27FC236}">
                <a16:creationId xmlns:a16="http://schemas.microsoft.com/office/drawing/2014/main" id="{044B9862-3DF2-B0AD-84F6-113585762A49}"/>
              </a:ext>
            </a:extLst>
          </xdr:cNvPr>
          <xdr:cNvSpPr/>
        </xdr:nvSpPr>
        <xdr:spPr>
          <a:xfrm>
            <a:off x="6874934" y="1275645"/>
            <a:ext cx="112888" cy="112888"/>
          </a:xfrm>
          <a:prstGeom prst="ellipse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fr-FR"/>
          </a:p>
        </xdr:txBody>
      </xdr:sp>
      <xdr:sp macro="" textlink="">
        <xdr:nvSpPr>
          <xdr:cNvPr id="27" name="Ellipse 26">
            <a:extLst>
              <a:ext uri="{FF2B5EF4-FFF2-40B4-BE49-F238E27FC236}">
                <a16:creationId xmlns:a16="http://schemas.microsoft.com/office/drawing/2014/main" id="{DDDA7594-0E8D-8B56-7507-8D6847E9C095}"/>
              </a:ext>
            </a:extLst>
          </xdr:cNvPr>
          <xdr:cNvSpPr/>
        </xdr:nvSpPr>
        <xdr:spPr>
          <a:xfrm>
            <a:off x="4204566" y="2613560"/>
            <a:ext cx="112888" cy="112888"/>
          </a:xfrm>
          <a:prstGeom prst="ellipse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fr-FR"/>
          </a:p>
        </xdr:txBody>
      </xdr:sp>
      <xdr:sp macro="" textlink="">
        <xdr:nvSpPr>
          <xdr:cNvPr id="28" name="ZoneTexte 92">
            <a:extLst>
              <a:ext uri="{FF2B5EF4-FFF2-40B4-BE49-F238E27FC236}">
                <a16:creationId xmlns:a16="http://schemas.microsoft.com/office/drawing/2014/main" id="{3FCE7B8A-C032-B689-8568-C17A8617882F}"/>
              </a:ext>
            </a:extLst>
          </xdr:cNvPr>
          <xdr:cNvSpPr txBox="1"/>
        </xdr:nvSpPr>
        <xdr:spPr>
          <a:xfrm>
            <a:off x="3420534" y="3059289"/>
            <a:ext cx="361244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00B0F0"/>
                </a:solidFill>
              </a:rPr>
              <a:t>A</a:t>
            </a:r>
          </a:p>
        </xdr:txBody>
      </xdr:sp>
      <xdr:sp macro="" textlink="">
        <xdr:nvSpPr>
          <xdr:cNvPr id="29" name="ZoneTexte 98">
            <a:extLst>
              <a:ext uri="{FF2B5EF4-FFF2-40B4-BE49-F238E27FC236}">
                <a16:creationId xmlns:a16="http://schemas.microsoft.com/office/drawing/2014/main" id="{12C14C28-60AC-67DA-264C-4DF381EC8D5B}"/>
              </a:ext>
            </a:extLst>
          </xdr:cNvPr>
          <xdr:cNvSpPr txBox="1"/>
        </xdr:nvSpPr>
        <xdr:spPr>
          <a:xfrm>
            <a:off x="812800" y="5102578"/>
            <a:ext cx="361244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00B0F0"/>
                </a:solidFill>
              </a:rPr>
              <a:t>C</a:t>
            </a:r>
          </a:p>
        </xdr:txBody>
      </xdr:sp>
      <xdr:sp macro="" textlink="">
        <xdr:nvSpPr>
          <xdr:cNvPr id="30" name="ZoneTexte 99">
            <a:extLst>
              <a:ext uri="{FF2B5EF4-FFF2-40B4-BE49-F238E27FC236}">
                <a16:creationId xmlns:a16="http://schemas.microsoft.com/office/drawing/2014/main" id="{0EB3BF40-02AD-58E2-554B-4758098526F2}"/>
              </a:ext>
            </a:extLst>
          </xdr:cNvPr>
          <xdr:cNvSpPr txBox="1"/>
        </xdr:nvSpPr>
        <xdr:spPr>
          <a:xfrm>
            <a:off x="6536267" y="3646313"/>
            <a:ext cx="361244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00B0F0"/>
                </a:solidFill>
              </a:rPr>
              <a:t>B</a:t>
            </a:r>
          </a:p>
        </xdr:txBody>
      </xdr:sp>
      <xdr:sp macro="" textlink="">
        <xdr:nvSpPr>
          <xdr:cNvPr id="31" name="ZoneTexte 100">
            <a:extLst>
              <a:ext uri="{FF2B5EF4-FFF2-40B4-BE49-F238E27FC236}">
                <a16:creationId xmlns:a16="http://schemas.microsoft.com/office/drawing/2014/main" id="{C78E3DDC-1AE9-162A-CCC5-F72B12B7FC1B}"/>
              </a:ext>
            </a:extLst>
          </xdr:cNvPr>
          <xdr:cNvSpPr txBox="1"/>
        </xdr:nvSpPr>
        <xdr:spPr>
          <a:xfrm>
            <a:off x="4684889" y="5915379"/>
            <a:ext cx="361244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00B0F0"/>
                </a:solidFill>
              </a:rPr>
              <a:t>D</a:t>
            </a:r>
          </a:p>
        </xdr:txBody>
      </xdr:sp>
      <xdr:sp macro="" textlink="">
        <xdr:nvSpPr>
          <xdr:cNvPr id="32" name="ZoneTexte 101">
            <a:extLst>
              <a:ext uri="{FF2B5EF4-FFF2-40B4-BE49-F238E27FC236}">
                <a16:creationId xmlns:a16="http://schemas.microsoft.com/office/drawing/2014/main" id="{F994163C-5EF8-67AA-ABA1-40BAE960D944}"/>
              </a:ext>
            </a:extLst>
          </xdr:cNvPr>
          <xdr:cNvSpPr txBox="1"/>
        </xdr:nvSpPr>
        <xdr:spPr>
          <a:xfrm>
            <a:off x="5678313" y="993424"/>
            <a:ext cx="361244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00B0F0"/>
                </a:solidFill>
              </a:rPr>
              <a:t>E</a:t>
            </a:r>
          </a:p>
        </xdr:txBody>
      </xdr:sp>
      <xdr:sp macro="" textlink="">
        <xdr:nvSpPr>
          <xdr:cNvPr id="33" name="ZoneTexte 102">
            <a:extLst>
              <a:ext uri="{FF2B5EF4-FFF2-40B4-BE49-F238E27FC236}">
                <a16:creationId xmlns:a16="http://schemas.microsoft.com/office/drawing/2014/main" id="{7E7A6C4F-D9E7-95E8-768E-111108DA7977}"/>
              </a:ext>
            </a:extLst>
          </xdr:cNvPr>
          <xdr:cNvSpPr txBox="1"/>
        </xdr:nvSpPr>
        <xdr:spPr>
          <a:xfrm>
            <a:off x="6818489" y="925690"/>
            <a:ext cx="361244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00B0F0"/>
                </a:solidFill>
              </a:rPr>
              <a:t>F</a:t>
            </a:r>
          </a:p>
        </xdr:txBody>
      </xdr:sp>
      <xdr:sp macro="" textlink="">
        <xdr:nvSpPr>
          <xdr:cNvPr id="34" name="ZoneTexte 103">
            <a:extLst>
              <a:ext uri="{FF2B5EF4-FFF2-40B4-BE49-F238E27FC236}">
                <a16:creationId xmlns:a16="http://schemas.microsoft.com/office/drawing/2014/main" id="{ECF47114-4D6A-482A-3CDC-FA2BA1C9EAEA}"/>
              </a:ext>
            </a:extLst>
          </xdr:cNvPr>
          <xdr:cNvSpPr txBox="1"/>
        </xdr:nvSpPr>
        <xdr:spPr>
          <a:xfrm>
            <a:off x="4049983" y="4541491"/>
            <a:ext cx="519289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FF0000"/>
                </a:solidFill>
              </a:rPr>
              <a:t>P1</a:t>
            </a:r>
          </a:p>
        </xdr:txBody>
      </xdr:sp>
      <xdr:sp macro="" textlink="">
        <xdr:nvSpPr>
          <xdr:cNvPr id="35" name="ZoneTexte 104">
            <a:extLst>
              <a:ext uri="{FF2B5EF4-FFF2-40B4-BE49-F238E27FC236}">
                <a16:creationId xmlns:a16="http://schemas.microsoft.com/office/drawing/2014/main" id="{5FA62AB9-6349-274C-F56C-EA418F482E48}"/>
              </a:ext>
            </a:extLst>
          </xdr:cNvPr>
          <xdr:cNvSpPr txBox="1"/>
        </xdr:nvSpPr>
        <xdr:spPr>
          <a:xfrm>
            <a:off x="5600201" y="2003233"/>
            <a:ext cx="519289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FF0000"/>
                </a:solidFill>
              </a:rPr>
              <a:t>P2</a:t>
            </a:r>
          </a:p>
        </xdr:txBody>
      </xdr:sp>
      <xdr:sp macro="" textlink="">
        <xdr:nvSpPr>
          <xdr:cNvPr id="36" name="ZoneTexte 105">
            <a:extLst>
              <a:ext uri="{FF2B5EF4-FFF2-40B4-BE49-F238E27FC236}">
                <a16:creationId xmlns:a16="http://schemas.microsoft.com/office/drawing/2014/main" id="{9271F9C7-8023-B3F1-706C-2CFA9D9EB183}"/>
              </a:ext>
            </a:extLst>
          </xdr:cNvPr>
          <xdr:cNvSpPr txBox="1"/>
        </xdr:nvSpPr>
        <xdr:spPr>
          <a:xfrm>
            <a:off x="6694311" y="1715913"/>
            <a:ext cx="519289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FF0000"/>
                </a:solidFill>
              </a:rPr>
              <a:t>P3</a:t>
            </a:r>
          </a:p>
        </xdr:txBody>
      </xdr:sp>
      <xdr:sp macro="" textlink="">
        <xdr:nvSpPr>
          <xdr:cNvPr id="37" name="ZoneTexte 110">
            <a:extLst>
              <a:ext uri="{FF2B5EF4-FFF2-40B4-BE49-F238E27FC236}">
                <a16:creationId xmlns:a16="http://schemas.microsoft.com/office/drawing/2014/main" id="{C85BF748-B0EF-C43E-E8DF-F5EB4C9A8B1F}"/>
              </a:ext>
            </a:extLst>
          </xdr:cNvPr>
          <xdr:cNvSpPr txBox="1"/>
        </xdr:nvSpPr>
        <xdr:spPr>
          <a:xfrm>
            <a:off x="6245955" y="6044904"/>
            <a:ext cx="519289" cy="390164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400"/>
              <a:t>X</a:t>
            </a:r>
          </a:p>
        </xdr:txBody>
      </xdr:sp>
      <xdr:sp macro="" textlink="">
        <xdr:nvSpPr>
          <xdr:cNvPr id="38" name="ZoneTexte 111">
            <a:extLst>
              <a:ext uri="{FF2B5EF4-FFF2-40B4-BE49-F238E27FC236}">
                <a16:creationId xmlns:a16="http://schemas.microsoft.com/office/drawing/2014/main" id="{14F7BB61-BC87-911A-FCC2-6CA557DCFAE5}"/>
              </a:ext>
            </a:extLst>
          </xdr:cNvPr>
          <xdr:cNvSpPr txBox="1"/>
        </xdr:nvSpPr>
        <xdr:spPr>
          <a:xfrm>
            <a:off x="1041311" y="714591"/>
            <a:ext cx="519289" cy="390164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400"/>
              <a:t>Z</a:t>
            </a:r>
          </a:p>
        </xdr:txBody>
      </xdr:sp>
      <xdr:sp macro="" textlink="">
        <xdr:nvSpPr>
          <xdr:cNvPr id="39" name="ZoneTexte 114">
            <a:extLst>
              <a:ext uri="{FF2B5EF4-FFF2-40B4-BE49-F238E27FC236}">
                <a16:creationId xmlns:a16="http://schemas.microsoft.com/office/drawing/2014/main" id="{AA8E8482-EB47-2310-19C2-25310FA46996}"/>
              </a:ext>
            </a:extLst>
          </xdr:cNvPr>
          <xdr:cNvSpPr txBox="1"/>
        </xdr:nvSpPr>
        <xdr:spPr>
          <a:xfrm>
            <a:off x="4410089" y="1819799"/>
            <a:ext cx="519289" cy="390164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400"/>
              <a:t>Y</a:t>
            </a:r>
          </a:p>
        </xdr:txBody>
      </xdr:sp>
      <xdr:sp macro="" textlink="">
        <xdr:nvSpPr>
          <xdr:cNvPr id="40" name="ZoneTexte 2">
            <a:extLst>
              <a:ext uri="{FF2B5EF4-FFF2-40B4-BE49-F238E27FC236}">
                <a16:creationId xmlns:a16="http://schemas.microsoft.com/office/drawing/2014/main" id="{9F953409-4F89-2054-C8AA-45582DFD7E7B}"/>
              </a:ext>
            </a:extLst>
          </xdr:cNvPr>
          <xdr:cNvSpPr txBox="1"/>
        </xdr:nvSpPr>
        <xdr:spPr>
          <a:xfrm>
            <a:off x="4256265" y="2478264"/>
            <a:ext cx="361244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00B0F0"/>
                </a:solidFill>
              </a:rPr>
              <a:t>G</a:t>
            </a:r>
          </a:p>
        </xdr:txBody>
      </xdr:sp>
      <xdr:sp macro="" textlink="">
        <xdr:nvSpPr>
          <xdr:cNvPr id="41" name="ZoneTexte 3">
            <a:extLst>
              <a:ext uri="{FF2B5EF4-FFF2-40B4-BE49-F238E27FC236}">
                <a16:creationId xmlns:a16="http://schemas.microsoft.com/office/drawing/2014/main" id="{44576892-C69C-E467-78ED-A50BB4DB5477}"/>
              </a:ext>
            </a:extLst>
          </xdr:cNvPr>
          <xdr:cNvSpPr txBox="1"/>
        </xdr:nvSpPr>
        <xdr:spPr>
          <a:xfrm>
            <a:off x="2885575" y="2479483"/>
            <a:ext cx="519289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FF0000"/>
                </a:solidFill>
              </a:rPr>
              <a:t>Ra</a:t>
            </a:r>
          </a:p>
        </xdr:txBody>
      </xdr:sp>
      <xdr:sp macro="" textlink="">
        <xdr:nvSpPr>
          <xdr:cNvPr id="42" name="ZoneTexte 4">
            <a:extLst>
              <a:ext uri="{FF2B5EF4-FFF2-40B4-BE49-F238E27FC236}">
                <a16:creationId xmlns:a16="http://schemas.microsoft.com/office/drawing/2014/main" id="{F34B3D88-371E-A31F-8C71-8C8B4DAC5E4F}"/>
              </a:ext>
            </a:extLst>
          </xdr:cNvPr>
          <xdr:cNvSpPr txBox="1"/>
        </xdr:nvSpPr>
        <xdr:spPr>
          <a:xfrm>
            <a:off x="6476500" y="2812857"/>
            <a:ext cx="519289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FF0000"/>
                </a:solidFill>
              </a:rPr>
              <a:t>Rb</a:t>
            </a:r>
          </a:p>
        </xdr:txBody>
      </xdr:sp>
      <xdr:sp macro="" textlink="">
        <xdr:nvSpPr>
          <xdr:cNvPr id="43" name="ZoneTexte 5">
            <a:extLst>
              <a:ext uri="{FF2B5EF4-FFF2-40B4-BE49-F238E27FC236}">
                <a16:creationId xmlns:a16="http://schemas.microsoft.com/office/drawing/2014/main" id="{E96557D3-7620-B871-B772-043C131A1CA2}"/>
              </a:ext>
            </a:extLst>
          </xdr:cNvPr>
          <xdr:cNvSpPr txBox="1"/>
        </xdr:nvSpPr>
        <xdr:spPr>
          <a:xfrm>
            <a:off x="723400" y="4841683"/>
            <a:ext cx="519289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FF0000"/>
                </a:solidFill>
              </a:rPr>
              <a:t>Rc</a:t>
            </a:r>
          </a:p>
        </xdr:txBody>
      </xdr:sp>
      <xdr:sp macro="" textlink="">
        <xdr:nvSpPr>
          <xdr:cNvPr id="44" name="ZoneTexte 6">
            <a:extLst>
              <a:ext uri="{FF2B5EF4-FFF2-40B4-BE49-F238E27FC236}">
                <a16:creationId xmlns:a16="http://schemas.microsoft.com/office/drawing/2014/main" id="{B39F0B02-03C7-0B99-3017-4F38B0880A52}"/>
              </a:ext>
            </a:extLst>
          </xdr:cNvPr>
          <xdr:cNvSpPr txBox="1"/>
        </xdr:nvSpPr>
        <xdr:spPr>
          <a:xfrm>
            <a:off x="4647700" y="5251258"/>
            <a:ext cx="519289" cy="35097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200">
                <a:solidFill>
                  <a:srgbClr val="FF0000"/>
                </a:solidFill>
              </a:rPr>
              <a:t>Rd</a:t>
            </a:r>
          </a:p>
        </xdr:txBody>
      </xdr:sp>
      <xdr:cxnSp macro="">
        <xdr:nvCxnSpPr>
          <xdr:cNvPr id="45" name="Connecteur droit avec flèche 44">
            <a:extLst>
              <a:ext uri="{FF2B5EF4-FFF2-40B4-BE49-F238E27FC236}">
                <a16:creationId xmlns:a16="http://schemas.microsoft.com/office/drawing/2014/main" id="{75CAA903-6B9E-B8D2-256B-DF27EE8FECD0}"/>
              </a:ext>
            </a:extLst>
          </xdr:cNvPr>
          <xdr:cNvCxnSpPr>
            <a:cxnSpLocks/>
          </xdr:cNvCxnSpPr>
        </xdr:nvCxnSpPr>
        <xdr:spPr>
          <a:xfrm>
            <a:off x="1114425" y="765049"/>
            <a:ext cx="225835" cy="0"/>
          </a:xfrm>
          <a:prstGeom prst="straightConnector1">
            <a:avLst/>
          </a:prstGeom>
          <a:ln w="12700">
            <a:solidFill>
              <a:schemeClr val="tx1">
                <a:lumMod val="50000"/>
                <a:lumOff val="50000"/>
              </a:schemeClr>
            </a:solidFill>
            <a:tailEnd type="triangle" w="med" len="med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6" name="Connecteur droit avec flèche 45">
            <a:extLst>
              <a:ext uri="{FF2B5EF4-FFF2-40B4-BE49-F238E27FC236}">
                <a16:creationId xmlns:a16="http://schemas.microsoft.com/office/drawing/2014/main" id="{96CA1588-4D54-E5B1-6B0A-91B1B29023AF}"/>
              </a:ext>
            </a:extLst>
          </xdr:cNvPr>
          <xdr:cNvCxnSpPr>
            <a:cxnSpLocks/>
          </xdr:cNvCxnSpPr>
        </xdr:nvCxnSpPr>
        <xdr:spPr>
          <a:xfrm>
            <a:off x="6762750" y="1764559"/>
            <a:ext cx="326614" cy="0"/>
          </a:xfrm>
          <a:prstGeom prst="straightConnector1">
            <a:avLst/>
          </a:prstGeom>
          <a:ln w="12700">
            <a:solidFill>
              <a:srgbClr val="FF0000"/>
            </a:solidFill>
            <a:tailEnd type="triangle" w="med" len="med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7" name="Connecteur droit avec flèche 46">
            <a:extLst>
              <a:ext uri="{FF2B5EF4-FFF2-40B4-BE49-F238E27FC236}">
                <a16:creationId xmlns:a16="http://schemas.microsoft.com/office/drawing/2014/main" id="{BF0AFCD5-69B9-AD85-30F0-EE464FCE70B5}"/>
              </a:ext>
            </a:extLst>
          </xdr:cNvPr>
          <xdr:cNvCxnSpPr>
            <a:cxnSpLocks/>
          </xdr:cNvCxnSpPr>
        </xdr:nvCxnSpPr>
        <xdr:spPr>
          <a:xfrm>
            <a:off x="5667375" y="2059834"/>
            <a:ext cx="326614" cy="0"/>
          </a:xfrm>
          <a:prstGeom prst="straightConnector1">
            <a:avLst/>
          </a:prstGeom>
          <a:ln w="12700">
            <a:solidFill>
              <a:srgbClr val="FF0000"/>
            </a:solidFill>
            <a:tailEnd type="triangle" w="med" len="med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8" name="Connecteur droit avec flèche 47">
            <a:extLst>
              <a:ext uri="{FF2B5EF4-FFF2-40B4-BE49-F238E27FC236}">
                <a16:creationId xmlns:a16="http://schemas.microsoft.com/office/drawing/2014/main" id="{1EC35FFD-EADC-5F8B-F580-6C90C597A390}"/>
              </a:ext>
            </a:extLst>
          </xdr:cNvPr>
          <xdr:cNvCxnSpPr>
            <a:cxnSpLocks/>
          </xdr:cNvCxnSpPr>
        </xdr:nvCxnSpPr>
        <xdr:spPr>
          <a:xfrm>
            <a:off x="2943225" y="2526559"/>
            <a:ext cx="326614" cy="0"/>
          </a:xfrm>
          <a:prstGeom prst="straightConnector1">
            <a:avLst/>
          </a:prstGeom>
          <a:ln w="12700">
            <a:solidFill>
              <a:srgbClr val="FF0000"/>
            </a:solidFill>
            <a:tailEnd type="triangle" w="med" len="med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Connecteur droit avec flèche 48">
            <a:extLst>
              <a:ext uri="{FF2B5EF4-FFF2-40B4-BE49-F238E27FC236}">
                <a16:creationId xmlns:a16="http://schemas.microsoft.com/office/drawing/2014/main" id="{5F853D49-92F5-D159-1484-055412ECC20C}"/>
              </a:ext>
            </a:extLst>
          </xdr:cNvPr>
          <xdr:cNvCxnSpPr>
            <a:cxnSpLocks/>
          </xdr:cNvCxnSpPr>
        </xdr:nvCxnSpPr>
        <xdr:spPr>
          <a:xfrm>
            <a:off x="762000" y="4907809"/>
            <a:ext cx="326614" cy="0"/>
          </a:xfrm>
          <a:prstGeom prst="straightConnector1">
            <a:avLst/>
          </a:prstGeom>
          <a:ln w="12700">
            <a:solidFill>
              <a:srgbClr val="FF0000"/>
            </a:solidFill>
            <a:tailEnd type="triangle" w="med" len="med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0" name="Connecteur droit avec flèche 49">
            <a:extLst>
              <a:ext uri="{FF2B5EF4-FFF2-40B4-BE49-F238E27FC236}">
                <a16:creationId xmlns:a16="http://schemas.microsoft.com/office/drawing/2014/main" id="{B08FDD2C-BBC4-7FA2-34F5-AC6055A893B4}"/>
              </a:ext>
            </a:extLst>
          </xdr:cNvPr>
          <xdr:cNvCxnSpPr>
            <a:cxnSpLocks/>
          </xdr:cNvCxnSpPr>
        </xdr:nvCxnSpPr>
        <xdr:spPr>
          <a:xfrm>
            <a:off x="4067175" y="4593484"/>
            <a:ext cx="326614" cy="0"/>
          </a:xfrm>
          <a:prstGeom prst="straightConnector1">
            <a:avLst/>
          </a:prstGeom>
          <a:ln w="12700">
            <a:solidFill>
              <a:srgbClr val="FF0000"/>
            </a:solidFill>
            <a:tailEnd type="triangle" w="med" len="med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1" name="Connecteur droit avec flèche 50">
            <a:extLst>
              <a:ext uri="{FF2B5EF4-FFF2-40B4-BE49-F238E27FC236}">
                <a16:creationId xmlns:a16="http://schemas.microsoft.com/office/drawing/2014/main" id="{EF8CD4C7-B92E-95BF-7EB5-34001F7F08FD}"/>
              </a:ext>
            </a:extLst>
          </xdr:cNvPr>
          <xdr:cNvCxnSpPr>
            <a:cxnSpLocks/>
          </xdr:cNvCxnSpPr>
        </xdr:nvCxnSpPr>
        <xdr:spPr>
          <a:xfrm>
            <a:off x="4714875" y="5279284"/>
            <a:ext cx="326614" cy="0"/>
          </a:xfrm>
          <a:prstGeom prst="straightConnector1">
            <a:avLst/>
          </a:prstGeom>
          <a:ln w="12700">
            <a:solidFill>
              <a:srgbClr val="FF0000"/>
            </a:solidFill>
            <a:tailEnd type="triangle" w="med" len="med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2" name="Connecteur droit avec flèche 51">
            <a:extLst>
              <a:ext uri="{FF2B5EF4-FFF2-40B4-BE49-F238E27FC236}">
                <a16:creationId xmlns:a16="http://schemas.microsoft.com/office/drawing/2014/main" id="{74271C50-9CAB-CF8C-26A5-2BF52981CA80}"/>
              </a:ext>
            </a:extLst>
          </xdr:cNvPr>
          <xdr:cNvCxnSpPr>
            <a:cxnSpLocks/>
          </xdr:cNvCxnSpPr>
        </xdr:nvCxnSpPr>
        <xdr:spPr>
          <a:xfrm>
            <a:off x="6562725" y="2869459"/>
            <a:ext cx="326614" cy="0"/>
          </a:xfrm>
          <a:prstGeom prst="straightConnector1">
            <a:avLst/>
          </a:prstGeom>
          <a:ln w="12700">
            <a:solidFill>
              <a:srgbClr val="FF0000"/>
            </a:solidFill>
            <a:tailEnd type="triangle" w="med" len="med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3" name="Connecteur droit avec flèche 52">
            <a:extLst>
              <a:ext uri="{FF2B5EF4-FFF2-40B4-BE49-F238E27FC236}">
                <a16:creationId xmlns:a16="http://schemas.microsoft.com/office/drawing/2014/main" id="{A12FC677-3413-27E8-7EFF-D5015E663477}"/>
              </a:ext>
            </a:extLst>
          </xdr:cNvPr>
          <xdr:cNvCxnSpPr>
            <a:cxnSpLocks/>
          </xdr:cNvCxnSpPr>
        </xdr:nvCxnSpPr>
        <xdr:spPr>
          <a:xfrm>
            <a:off x="4448175" y="1860424"/>
            <a:ext cx="225835" cy="0"/>
          </a:xfrm>
          <a:prstGeom prst="straightConnector1">
            <a:avLst/>
          </a:prstGeom>
          <a:ln w="12700">
            <a:solidFill>
              <a:schemeClr val="tx1">
                <a:lumMod val="50000"/>
                <a:lumOff val="50000"/>
              </a:schemeClr>
            </a:solidFill>
            <a:tailEnd type="triangle" w="med" len="med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Connecteur droit avec flèche 53">
            <a:extLst>
              <a:ext uri="{FF2B5EF4-FFF2-40B4-BE49-F238E27FC236}">
                <a16:creationId xmlns:a16="http://schemas.microsoft.com/office/drawing/2014/main" id="{4FEA6BCC-0161-A896-7576-6BD59EA4E641}"/>
              </a:ext>
            </a:extLst>
          </xdr:cNvPr>
          <xdr:cNvCxnSpPr>
            <a:cxnSpLocks/>
          </xdr:cNvCxnSpPr>
        </xdr:nvCxnSpPr>
        <xdr:spPr>
          <a:xfrm>
            <a:off x="6296025" y="6079999"/>
            <a:ext cx="225835" cy="0"/>
          </a:xfrm>
          <a:prstGeom prst="straightConnector1">
            <a:avLst/>
          </a:prstGeom>
          <a:ln w="12700">
            <a:solidFill>
              <a:schemeClr val="tx1">
                <a:lumMod val="50000"/>
                <a:lumOff val="50000"/>
              </a:schemeClr>
            </a:solidFill>
            <a:tailEnd type="triangle" w="med" len="med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10</xdr:col>
      <xdr:colOff>0</xdr:colOff>
      <xdr:row>33</xdr:row>
      <xdr:rowOff>0</xdr:rowOff>
    </xdr:from>
    <xdr:to>
      <xdr:col>21</xdr:col>
      <xdr:colOff>282748</xdr:colOff>
      <xdr:row>85</xdr:row>
      <xdr:rowOff>152400</xdr:rowOff>
    </xdr:to>
    <xdr:pic>
      <xdr:nvPicPr>
        <xdr:cNvPr id="56" name="Image 55">
          <a:extLst>
            <a:ext uri="{FF2B5EF4-FFF2-40B4-BE49-F238E27FC236}">
              <a16:creationId xmlns:a16="http://schemas.microsoft.com/office/drawing/2014/main" id="{66538B25-6E77-6A91-076E-FF04C23BD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2675" y="8048625"/>
          <a:ext cx="7302673" cy="10058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5A594-2133-4CA3-B223-91386F52A973}">
  <dimension ref="A1:AC40"/>
  <sheetViews>
    <sheetView showGridLines="0" tabSelected="1" workbookViewId="0">
      <selection activeCell="X37" sqref="X37"/>
    </sheetView>
  </sheetViews>
  <sheetFormatPr baseColWidth="10" defaultRowHeight="15" x14ac:dyDescent="0.25"/>
  <cols>
    <col min="1" max="1" width="6.28515625" customWidth="1"/>
    <col min="2" max="9" width="9.5703125" style="3" customWidth="1"/>
    <col min="10" max="22" width="9.5703125" customWidth="1"/>
  </cols>
  <sheetData>
    <row r="1" spans="1:29" x14ac:dyDescent="0.25">
      <c r="A1" s="1"/>
      <c r="B1" s="2"/>
      <c r="C1" s="2"/>
      <c r="D1" s="2"/>
      <c r="E1" s="2"/>
      <c r="F1" s="2"/>
      <c r="G1" s="2"/>
      <c r="H1" s="2"/>
      <c r="I1" s="2"/>
    </row>
    <row r="2" spans="1:29" x14ac:dyDescent="0.25">
      <c r="A2" s="1"/>
      <c r="B2" s="15" t="s">
        <v>16</v>
      </c>
      <c r="C2" s="2"/>
      <c r="D2" s="2"/>
      <c r="E2" s="2"/>
      <c r="F2" s="2"/>
      <c r="G2" s="2"/>
      <c r="H2" s="2"/>
      <c r="I2" s="2"/>
      <c r="K2" s="34" t="s">
        <v>40</v>
      </c>
      <c r="L2" s="35"/>
      <c r="M2" s="35"/>
      <c r="N2" s="38" t="s">
        <v>41</v>
      </c>
      <c r="O2" s="37"/>
      <c r="P2" s="37"/>
      <c r="Q2" s="37"/>
      <c r="R2" s="37"/>
      <c r="S2" s="37"/>
      <c r="T2" s="37"/>
      <c r="U2" s="37"/>
      <c r="V2" s="39"/>
      <c r="W2" s="39"/>
      <c r="X2" s="39"/>
      <c r="Y2" s="39"/>
      <c r="Z2" s="39"/>
    </row>
    <row r="3" spans="1:29" x14ac:dyDescent="0.25">
      <c r="A3" s="1"/>
      <c r="B3" s="14"/>
      <c r="C3" s="2"/>
      <c r="D3" s="2"/>
      <c r="E3" s="2"/>
      <c r="F3" s="2"/>
      <c r="G3" s="2"/>
      <c r="H3" s="2"/>
      <c r="I3" s="2"/>
      <c r="K3" s="35"/>
      <c r="L3" s="35"/>
      <c r="M3" s="35"/>
      <c r="N3" s="38"/>
      <c r="O3" s="37"/>
      <c r="P3" s="37"/>
      <c r="Q3" s="37"/>
      <c r="R3" s="37"/>
      <c r="S3" s="37"/>
      <c r="T3" s="37"/>
      <c r="U3" s="37"/>
      <c r="V3" s="39"/>
      <c r="W3" s="39"/>
      <c r="X3" s="39"/>
      <c r="Y3" s="39"/>
      <c r="Z3" s="39"/>
    </row>
    <row r="4" spans="1:29" x14ac:dyDescent="0.25">
      <c r="A4" s="1"/>
      <c r="B4" s="11" t="s">
        <v>10</v>
      </c>
      <c r="C4" s="11"/>
      <c r="D4" s="11"/>
      <c r="E4" s="11"/>
      <c r="F4" s="11"/>
      <c r="G4" s="11"/>
      <c r="H4" s="13"/>
      <c r="I4" s="2"/>
      <c r="L4" s="3"/>
      <c r="M4" s="3"/>
      <c r="N4" s="3"/>
      <c r="O4" s="3"/>
      <c r="P4" s="3"/>
      <c r="Q4" s="3"/>
      <c r="R4" s="3"/>
      <c r="S4" s="3"/>
      <c r="T4" s="3"/>
      <c r="U4" s="3"/>
    </row>
    <row r="5" spans="1:29" x14ac:dyDescent="0.25">
      <c r="A5" s="1"/>
      <c r="B5" s="6" t="s">
        <v>0</v>
      </c>
      <c r="C5" s="6" t="s">
        <v>1</v>
      </c>
      <c r="D5" s="7" t="s">
        <v>3</v>
      </c>
      <c r="E5" s="7" t="s">
        <v>4</v>
      </c>
      <c r="F5" s="7" t="s">
        <v>5</v>
      </c>
      <c r="G5" s="7" t="s">
        <v>6</v>
      </c>
      <c r="H5" s="2"/>
      <c r="K5" s="3"/>
      <c r="L5" s="3"/>
      <c r="M5" s="3"/>
      <c r="N5" s="3"/>
      <c r="O5" s="3"/>
      <c r="P5" s="3"/>
      <c r="Q5" s="3"/>
      <c r="R5" s="3"/>
      <c r="S5" s="3"/>
      <c r="T5" s="3"/>
      <c r="U5" s="3"/>
    </row>
    <row r="6" spans="1:29" x14ac:dyDescent="0.25">
      <c r="A6" s="1"/>
      <c r="B6" s="8" t="s">
        <v>9</v>
      </c>
      <c r="C6" s="8" t="s">
        <v>9</v>
      </c>
      <c r="D6" s="8" t="s">
        <v>9</v>
      </c>
      <c r="E6" s="8" t="s">
        <v>9</v>
      </c>
      <c r="F6" s="8" t="s">
        <v>9</v>
      </c>
      <c r="G6" s="8" t="s">
        <v>9</v>
      </c>
      <c r="H6" s="2"/>
      <c r="K6" s="23"/>
      <c r="L6" s="24" t="s">
        <v>24</v>
      </c>
      <c r="M6" s="24"/>
      <c r="N6" s="24"/>
      <c r="O6" s="24"/>
      <c r="P6" s="25"/>
      <c r="Q6" s="26"/>
      <c r="R6" s="27"/>
      <c r="S6" s="3"/>
      <c r="T6" s="23"/>
      <c r="U6" s="24" t="s">
        <v>27</v>
      </c>
      <c r="V6" s="24"/>
      <c r="W6" s="24"/>
      <c r="X6" s="24"/>
      <c r="Y6" s="25"/>
      <c r="Z6" s="26"/>
      <c r="AA6" s="27"/>
      <c r="AC6" s="21" t="s">
        <v>22</v>
      </c>
    </row>
    <row r="7" spans="1:29" x14ac:dyDescent="0.25">
      <c r="A7" s="4" t="s">
        <v>7</v>
      </c>
      <c r="B7" s="9">
        <v>0</v>
      </c>
      <c r="C7" s="9">
        <v>2200</v>
      </c>
      <c r="D7" s="9">
        <v>2200</v>
      </c>
      <c r="E7" s="9">
        <v>1670</v>
      </c>
      <c r="F7" s="9">
        <v>2200</v>
      </c>
      <c r="G7" s="9">
        <v>1100</v>
      </c>
      <c r="H7" s="2">
        <v>1100</v>
      </c>
      <c r="K7" s="18"/>
      <c r="L7" s="16" t="s">
        <v>18</v>
      </c>
      <c r="M7" s="16" t="s">
        <v>19</v>
      </c>
      <c r="N7" s="16" t="s">
        <v>20</v>
      </c>
      <c r="O7" s="17" t="s">
        <v>21</v>
      </c>
      <c r="P7" s="2"/>
      <c r="Q7" s="22" t="s">
        <v>23</v>
      </c>
      <c r="R7" s="28"/>
      <c r="S7" s="3"/>
      <c r="T7" s="18"/>
      <c r="U7" s="16" t="s">
        <v>18</v>
      </c>
      <c r="V7" s="16" t="s">
        <v>28</v>
      </c>
      <c r="W7" s="16" t="s">
        <v>20</v>
      </c>
      <c r="X7" s="17" t="s">
        <v>21</v>
      </c>
      <c r="Y7" s="2"/>
      <c r="Z7" s="22" t="s">
        <v>23</v>
      </c>
      <c r="AA7" s="28"/>
      <c r="AC7" s="7" t="s">
        <v>2</v>
      </c>
    </row>
    <row r="8" spans="1:29" x14ac:dyDescent="0.25">
      <c r="A8" s="4" t="s">
        <v>8</v>
      </c>
      <c r="B8" s="9">
        <v>1350</v>
      </c>
      <c r="C8" s="9">
        <v>1350</v>
      </c>
      <c r="D8" s="9">
        <v>0</v>
      </c>
      <c r="E8" s="9">
        <v>1755</v>
      </c>
      <c r="F8" s="9">
        <v>2660</v>
      </c>
      <c r="G8" s="9">
        <v>675</v>
      </c>
      <c r="H8" s="2">
        <v>675</v>
      </c>
      <c r="K8" s="18">
        <v>1</v>
      </c>
      <c r="L8" s="2">
        <f>1</f>
        <v>1</v>
      </c>
      <c r="M8" s="2">
        <f>1</f>
        <v>1</v>
      </c>
      <c r="N8" s="2">
        <f>1</f>
        <v>1</v>
      </c>
      <c r="O8" s="18">
        <f>-P_1-P_2-P_3</f>
        <v>48950</v>
      </c>
      <c r="P8" s="2"/>
      <c r="Q8" s="29">
        <f>P_1+P_2+P_3+Ra+Rb+Rc_</f>
        <v>0</v>
      </c>
      <c r="R8" s="28"/>
      <c r="S8" s="3"/>
      <c r="T8" s="18">
        <v>1</v>
      </c>
      <c r="U8" s="2">
        <f>1</f>
        <v>1</v>
      </c>
      <c r="V8" s="2">
        <f>1</f>
        <v>1</v>
      </c>
      <c r="W8" s="2">
        <f>1</f>
        <v>1</v>
      </c>
      <c r="X8" s="18">
        <f>-P_1-P_2-P_3</f>
        <v>48950</v>
      </c>
      <c r="Y8" s="2"/>
      <c r="Z8" s="29">
        <f>P_1+P_2+P_3+Ra_1+Rd_1+Rc_1</f>
        <v>0</v>
      </c>
      <c r="AA8" s="28"/>
      <c r="AC8" s="8" t="s">
        <v>9</v>
      </c>
    </row>
    <row r="9" spans="1:29" x14ac:dyDescent="0.25">
      <c r="A9" s="4" t="s">
        <v>17</v>
      </c>
      <c r="B9" s="10">
        <v>0</v>
      </c>
      <c r="C9" s="10">
        <v>0</v>
      </c>
      <c r="D9" s="10">
        <v>0</v>
      </c>
      <c r="E9" s="10">
        <v>2000</v>
      </c>
      <c r="F9" s="10">
        <v>2000</v>
      </c>
      <c r="G9" s="10">
        <v>2000</v>
      </c>
      <c r="H9" s="2"/>
      <c r="K9" s="18">
        <v>2</v>
      </c>
      <c r="L9" s="2">
        <f>Ya</f>
        <v>1350</v>
      </c>
      <c r="M9" s="2">
        <f>Yb</f>
        <v>1350</v>
      </c>
      <c r="N9" s="2">
        <f>Yc</f>
        <v>0</v>
      </c>
      <c r="O9" s="18">
        <f>-Yg*P_1-Ye*P_2-Yf*P_3</f>
        <v>37006750</v>
      </c>
      <c r="P9" s="2"/>
      <c r="Q9" s="30">
        <f>Yg*P_1+Ye*P_2+Yf*P_3+Ya*Ra+Yb*Rb+Yc*Rc_</f>
        <v>0</v>
      </c>
      <c r="R9" s="28"/>
      <c r="S9" s="3"/>
      <c r="T9" s="18">
        <v>2</v>
      </c>
      <c r="U9" s="2">
        <f>Ya</f>
        <v>1350</v>
      </c>
      <c r="V9" s="2">
        <f>Yd</f>
        <v>0</v>
      </c>
      <c r="W9" s="2">
        <f>Yc</f>
        <v>0</v>
      </c>
      <c r="X9" s="18">
        <f>-Yg*P_1-Ye*P_2-Yf*P_3</f>
        <v>37006750</v>
      </c>
      <c r="Y9" s="2"/>
      <c r="Z9" s="30">
        <f>Yg*P_1+Ye*P_2+Yf*P_3+Ya*Ra_1+Yd*Rd_1+Yc*Rc_1</f>
        <v>0</v>
      </c>
      <c r="AA9" s="28"/>
      <c r="AB9" s="4" t="s">
        <v>7</v>
      </c>
      <c r="AC9" s="19">
        <v>0</v>
      </c>
    </row>
    <row r="10" spans="1:29" x14ac:dyDescent="0.25">
      <c r="A10" s="1"/>
      <c r="B10" s="2"/>
      <c r="C10" s="2"/>
      <c r="D10" s="2"/>
      <c r="E10" s="2"/>
      <c r="F10" s="2"/>
      <c r="G10" s="2"/>
      <c r="H10" s="2"/>
      <c r="I10"/>
      <c r="K10" s="18">
        <v>3</v>
      </c>
      <c r="L10" s="2">
        <f>-Xa</f>
        <v>0</v>
      </c>
      <c r="M10" s="2">
        <f>-Xb</f>
        <v>-2200</v>
      </c>
      <c r="N10" s="2">
        <v>0</v>
      </c>
      <c r="O10" s="18">
        <f>Xg*P_1+Xe*P_2+Xf*P_3</f>
        <v>-55995500</v>
      </c>
      <c r="P10" s="2"/>
      <c r="Q10" s="30">
        <f>-Xg*P_1-Xe*P_2-Xf*P_3-Xa*Ra-Xb*Rb</f>
        <v>0</v>
      </c>
      <c r="R10" s="28"/>
      <c r="S10" s="3"/>
      <c r="T10" s="18">
        <v>3</v>
      </c>
      <c r="U10" s="2">
        <f>-Xa</f>
        <v>0</v>
      </c>
      <c r="V10" s="2">
        <f>-Xd</f>
        <v>-2200</v>
      </c>
      <c r="W10" s="2">
        <v>0</v>
      </c>
      <c r="X10" s="18">
        <f>Xg*P_1+Xe*P_2+Xf*P_3</f>
        <v>-55995500</v>
      </c>
      <c r="Y10" s="2"/>
      <c r="Z10" s="30">
        <f>-Xg*P_1-Xe*P_2-Xf*P_3-Xa*Ra_1-Xd*Rd_1</f>
        <v>0</v>
      </c>
      <c r="AA10" s="28"/>
      <c r="AB10" s="4" t="s">
        <v>8</v>
      </c>
      <c r="AC10" s="19">
        <v>0</v>
      </c>
    </row>
    <row r="11" spans="1:29" x14ac:dyDescent="0.25">
      <c r="A11" s="1"/>
      <c r="B11" s="11" t="s">
        <v>11</v>
      </c>
      <c r="C11" s="11"/>
      <c r="D11" s="11"/>
      <c r="E11" s="2"/>
      <c r="F11" s="2"/>
      <c r="H11" s="2"/>
      <c r="I11"/>
      <c r="K11" s="18"/>
      <c r="L11" s="2"/>
      <c r="M11" s="2"/>
      <c r="N11" s="2"/>
      <c r="O11" s="2"/>
      <c r="P11" s="2"/>
      <c r="Q11" s="30"/>
      <c r="R11" s="28"/>
      <c r="S11" s="3"/>
      <c r="T11" s="18"/>
      <c r="U11" s="2"/>
      <c r="V11" s="2"/>
      <c r="W11" s="2"/>
      <c r="X11" s="2"/>
      <c r="Y11" s="2"/>
      <c r="Z11" s="30"/>
      <c r="AA11" s="28"/>
      <c r="AB11" s="4" t="s">
        <v>17</v>
      </c>
      <c r="AC11" s="20">
        <v>0</v>
      </c>
    </row>
    <row r="12" spans="1:29" x14ac:dyDescent="0.25">
      <c r="A12" s="1"/>
      <c r="B12" s="6" t="s">
        <v>14</v>
      </c>
      <c r="C12" s="6" t="s">
        <v>12</v>
      </c>
      <c r="D12" s="6" t="s">
        <v>13</v>
      </c>
      <c r="E12" s="2"/>
      <c r="F12" s="2"/>
      <c r="H12" s="2"/>
      <c r="I12"/>
      <c r="K12" s="18"/>
      <c r="L12" s="2"/>
      <c r="M12" s="2"/>
      <c r="N12" s="2"/>
      <c r="O12" s="2"/>
      <c r="P12" s="2"/>
      <c r="Q12" s="2"/>
      <c r="R12" s="28"/>
      <c r="S12" s="3"/>
      <c r="T12" s="18"/>
      <c r="U12" s="2"/>
      <c r="V12" s="2"/>
      <c r="W12" s="2"/>
      <c r="X12" s="2"/>
      <c r="Y12" s="2"/>
      <c r="Z12" s="2"/>
      <c r="AA12" s="28"/>
    </row>
    <row r="13" spans="1:29" x14ac:dyDescent="0.25">
      <c r="A13" s="1"/>
      <c r="B13" s="8" t="s">
        <v>15</v>
      </c>
      <c r="C13" s="8" t="s">
        <v>15</v>
      </c>
      <c r="D13" s="8" t="s">
        <v>15</v>
      </c>
      <c r="E13" s="2"/>
      <c r="F13" s="2"/>
      <c r="H13" s="2"/>
      <c r="I13"/>
      <c r="K13" s="18"/>
      <c r="L13" s="5" t="s">
        <v>25</v>
      </c>
      <c r="M13" s="5"/>
      <c r="N13" s="5"/>
      <c r="O13" s="2"/>
      <c r="P13" s="2"/>
      <c r="Q13" s="2"/>
      <c r="R13" s="28"/>
      <c r="S13" s="3"/>
      <c r="T13" s="18"/>
      <c r="U13" s="5" t="s">
        <v>25</v>
      </c>
      <c r="V13" s="5"/>
      <c r="W13" s="5"/>
      <c r="X13" s="2"/>
      <c r="Y13" s="2"/>
      <c r="Z13" s="2"/>
      <c r="AA13" s="28"/>
    </row>
    <row r="14" spans="1:29" x14ac:dyDescent="0.25">
      <c r="A14" s="1"/>
      <c r="B14" s="10">
        <v>-46200</v>
      </c>
      <c r="C14" s="10">
        <v>-1650</v>
      </c>
      <c r="D14" s="10">
        <v>-1100</v>
      </c>
      <c r="E14" s="2"/>
      <c r="F14" s="2"/>
      <c r="H14" s="2"/>
      <c r="I14"/>
      <c r="K14" s="18"/>
      <c r="L14" s="2" t="s">
        <v>18</v>
      </c>
      <c r="M14" s="31">
        <f t="array" ref="M14:M16">MMULT(  MINVERSE(L8:N10),(O8:O10)                            )</f>
        <v>1959.9074074074051</v>
      </c>
      <c r="N14" s="2" t="s">
        <v>15</v>
      </c>
      <c r="O14" s="2"/>
      <c r="P14" s="2"/>
      <c r="Q14" s="2"/>
      <c r="R14" s="28"/>
      <c r="S14" s="3"/>
      <c r="T14" s="18"/>
      <c r="U14" s="2" t="s">
        <v>26</v>
      </c>
      <c r="V14" s="31">
        <f t="array" ref="V14:V16">MMULT(  MINVERSE(U8:W10),(X8:X10) )</f>
        <v>27412.407407407405</v>
      </c>
      <c r="W14" s="2" t="s">
        <v>15</v>
      </c>
      <c r="X14" s="2"/>
      <c r="Y14" s="2"/>
      <c r="Z14" s="2"/>
      <c r="AA14" s="28"/>
    </row>
    <row r="15" spans="1:29" x14ac:dyDescent="0.25">
      <c r="A15" s="1"/>
      <c r="B15" s="2"/>
      <c r="C15" s="2"/>
      <c r="D15" s="2"/>
      <c r="E15" s="2"/>
      <c r="F15" s="2"/>
      <c r="G15" s="2"/>
      <c r="H15" s="2"/>
      <c r="I15" s="2"/>
      <c r="K15" s="18"/>
      <c r="L15" s="2" t="s">
        <v>19</v>
      </c>
      <c r="M15" s="31">
        <v>25452.5</v>
      </c>
      <c r="N15" s="2" t="s">
        <v>15</v>
      </c>
      <c r="O15" s="2"/>
      <c r="P15" s="2"/>
      <c r="Q15" s="2"/>
      <c r="R15" s="28"/>
      <c r="S15" s="3"/>
      <c r="T15" s="18"/>
      <c r="U15" s="2" t="s">
        <v>30</v>
      </c>
      <c r="V15" s="31">
        <v>25452.5</v>
      </c>
      <c r="W15" s="2" t="s">
        <v>15</v>
      </c>
      <c r="X15" s="2"/>
      <c r="Y15" s="2"/>
      <c r="Z15" s="2"/>
      <c r="AA15" s="28"/>
    </row>
    <row r="16" spans="1:29" x14ac:dyDescent="0.25">
      <c r="A16" s="1"/>
      <c r="B16" s="2"/>
      <c r="C16" s="2"/>
      <c r="D16" s="2"/>
      <c r="E16" s="2"/>
      <c r="F16" s="2"/>
      <c r="G16" s="2"/>
      <c r="H16" s="2"/>
      <c r="I16" s="2"/>
      <c r="K16" s="18"/>
      <c r="L16" s="2" t="s">
        <v>20</v>
      </c>
      <c r="M16" s="31">
        <v>21537.592592592595</v>
      </c>
      <c r="N16" s="2" t="s">
        <v>15</v>
      </c>
      <c r="O16" s="2"/>
      <c r="P16" s="2"/>
      <c r="Q16" s="2"/>
      <c r="R16" s="28"/>
      <c r="S16" s="3"/>
      <c r="T16" s="18"/>
      <c r="U16" s="2" t="s">
        <v>29</v>
      </c>
      <c r="V16" s="31">
        <v>-3914.9074074074051</v>
      </c>
      <c r="W16" s="2" t="s">
        <v>15</v>
      </c>
      <c r="X16" s="2"/>
      <c r="Y16" s="2"/>
      <c r="Z16" s="2"/>
      <c r="AA16" s="28"/>
    </row>
    <row r="17" spans="1:27" x14ac:dyDescent="0.25">
      <c r="A17" s="1"/>
      <c r="B17" s="2"/>
      <c r="C17" s="2"/>
      <c r="D17" s="2"/>
      <c r="E17" s="2"/>
      <c r="F17" s="2"/>
      <c r="G17" s="2"/>
      <c r="H17" s="2"/>
      <c r="I17" s="2"/>
      <c r="K17" s="32"/>
      <c r="L17" s="16"/>
      <c r="M17" s="16"/>
      <c r="N17" s="16"/>
      <c r="O17" s="16"/>
      <c r="P17" s="16"/>
      <c r="Q17" s="16"/>
      <c r="R17" s="33"/>
      <c r="S17" s="3"/>
      <c r="T17" s="32"/>
      <c r="U17" s="16"/>
      <c r="V17" s="16"/>
      <c r="W17" s="16"/>
      <c r="X17" s="16"/>
      <c r="Y17" s="16"/>
      <c r="Z17" s="16"/>
      <c r="AA17" s="33"/>
    </row>
    <row r="18" spans="1:27" ht="18.75" x14ac:dyDescent="0.3">
      <c r="A18" s="1"/>
      <c r="B18" s="2"/>
      <c r="C18" s="2"/>
      <c r="D18" s="36"/>
      <c r="E18" s="36" t="s">
        <v>36</v>
      </c>
      <c r="F18" s="12"/>
      <c r="G18" s="2"/>
      <c r="H18" s="2"/>
      <c r="I18" s="2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 spans="1:27" x14ac:dyDescent="0.25">
      <c r="A19" s="1"/>
      <c r="B19" s="2"/>
      <c r="C19" s="2"/>
      <c r="D19" s="2"/>
      <c r="E19" s="2"/>
      <c r="F19" s="2"/>
      <c r="G19" s="2"/>
      <c r="H19" s="2"/>
      <c r="I19" s="2"/>
    </row>
    <row r="20" spans="1:27" x14ac:dyDescent="0.25">
      <c r="A20" s="1"/>
      <c r="B20" s="2"/>
      <c r="C20" s="2"/>
      <c r="D20" s="2"/>
      <c r="E20" s="2"/>
      <c r="F20" s="2"/>
      <c r="G20" s="2"/>
      <c r="H20" s="2"/>
      <c r="I20" s="2"/>
      <c r="K20" s="23"/>
      <c r="L20" s="24" t="s">
        <v>31</v>
      </c>
      <c r="M20" s="24"/>
      <c r="N20" s="24"/>
      <c r="O20" s="24"/>
      <c r="P20" s="25"/>
      <c r="Q20" s="26"/>
      <c r="R20" s="27"/>
      <c r="T20" s="23"/>
      <c r="U20" s="24" t="s">
        <v>35</v>
      </c>
      <c r="V20" s="24"/>
      <c r="W20" s="24"/>
      <c r="X20" s="24"/>
      <c r="Y20" s="25"/>
      <c r="Z20" s="26"/>
      <c r="AA20" s="27"/>
    </row>
    <row r="21" spans="1:27" x14ac:dyDescent="0.25">
      <c r="A21" s="1"/>
      <c r="B21" s="2"/>
      <c r="C21" s="2"/>
      <c r="D21" s="2"/>
      <c r="E21" s="2"/>
      <c r="F21" s="2"/>
      <c r="G21" s="2"/>
      <c r="H21" s="2"/>
      <c r="I21" s="2"/>
      <c r="K21" s="18"/>
      <c r="L21" s="16" t="s">
        <v>19</v>
      </c>
      <c r="M21" s="16" t="s">
        <v>28</v>
      </c>
      <c r="N21" s="16" t="s">
        <v>20</v>
      </c>
      <c r="O21" s="17" t="s">
        <v>21</v>
      </c>
      <c r="P21" s="2"/>
      <c r="Q21" s="22" t="s">
        <v>23</v>
      </c>
      <c r="R21" s="28"/>
      <c r="T21" s="18"/>
      <c r="U21" s="16" t="s">
        <v>18</v>
      </c>
      <c r="V21" s="16" t="s">
        <v>19</v>
      </c>
      <c r="W21" s="16" t="s">
        <v>28</v>
      </c>
      <c r="X21" s="17" t="s">
        <v>21</v>
      </c>
      <c r="Y21" s="2"/>
      <c r="Z21" s="22" t="s">
        <v>23</v>
      </c>
      <c r="AA21" s="28"/>
    </row>
    <row r="22" spans="1:27" x14ac:dyDescent="0.25">
      <c r="A22" s="1"/>
      <c r="B22" s="2"/>
      <c r="C22" s="2"/>
      <c r="D22" s="2"/>
      <c r="E22" s="2"/>
      <c r="F22" s="2"/>
      <c r="G22" s="2"/>
      <c r="H22" s="2"/>
      <c r="I22" s="2"/>
      <c r="K22" s="18">
        <v>1</v>
      </c>
      <c r="L22" s="2">
        <f>1</f>
        <v>1</v>
      </c>
      <c r="M22" s="2">
        <f>1</f>
        <v>1</v>
      </c>
      <c r="N22" s="2">
        <f>1</f>
        <v>1</v>
      </c>
      <c r="O22" s="18">
        <f>-P_1-P_2-P_3</f>
        <v>48950</v>
      </c>
      <c r="P22" s="2"/>
      <c r="Q22" s="29">
        <f>P_1+P_2+P_3+Rb_2+Rd_2+Rc_2</f>
        <v>0</v>
      </c>
      <c r="R22" s="28"/>
      <c r="T22" s="18">
        <v>1</v>
      </c>
      <c r="U22" s="2">
        <f>1</f>
        <v>1</v>
      </c>
      <c r="V22" s="2">
        <f>1</f>
        <v>1</v>
      </c>
      <c r="W22" s="2">
        <f>1</f>
        <v>1</v>
      </c>
      <c r="X22" s="18">
        <f>-P_1-P_2-P_3</f>
        <v>48950</v>
      </c>
      <c r="Y22" s="2"/>
      <c r="Z22" s="29" cm="1">
        <f t="array" ref="Z22">P_1+P_2+P_3+Ra_3+Rb_3+Rd_3</f>
        <v>0</v>
      </c>
      <c r="AA22" s="28"/>
    </row>
    <row r="23" spans="1:27" x14ac:dyDescent="0.25">
      <c r="A23" s="1"/>
      <c r="B23" s="2"/>
      <c r="C23" s="2"/>
      <c r="D23" s="2"/>
      <c r="E23" s="2"/>
      <c r="F23" s="2"/>
      <c r="G23" s="2"/>
      <c r="H23" s="2"/>
      <c r="I23" s="2"/>
      <c r="K23" s="18">
        <v>2</v>
      </c>
      <c r="L23" s="2">
        <f>Yb</f>
        <v>1350</v>
      </c>
      <c r="M23" s="2">
        <f>Yd</f>
        <v>0</v>
      </c>
      <c r="N23" s="2">
        <f>Yc</f>
        <v>0</v>
      </c>
      <c r="O23" s="18">
        <f>-Yg*P_1-Ye*P_2-Yf*P_3</f>
        <v>37006750</v>
      </c>
      <c r="P23" s="2"/>
      <c r="Q23" s="30">
        <f>Yg*P_1+Ye*P_2+Yf*P_3+Yb*Rb_2+Yd*Rd_2+Yc*Rc_2</f>
        <v>0</v>
      </c>
      <c r="R23" s="28"/>
      <c r="T23" s="18">
        <v>2</v>
      </c>
      <c r="U23" s="2">
        <f>Ya</f>
        <v>1350</v>
      </c>
      <c r="V23" s="2">
        <f>Yb</f>
        <v>1350</v>
      </c>
      <c r="W23" s="2">
        <f>Yd</f>
        <v>0</v>
      </c>
      <c r="X23" s="18">
        <f>-Yg*P_1-Ye*P_2-Yf*P_3</f>
        <v>37006750</v>
      </c>
      <c r="Y23" s="2"/>
      <c r="Z23" s="30">
        <f>Yg*P_1+Ye*P_2+Yf*P_3+Ya*Ra_3+Yb*Rb_3+Yc*Rd_3</f>
        <v>0</v>
      </c>
      <c r="AA23" s="28"/>
    </row>
    <row r="24" spans="1:27" x14ac:dyDescent="0.25">
      <c r="A24" s="1"/>
      <c r="B24" s="2"/>
      <c r="C24" s="2"/>
      <c r="D24" s="2"/>
      <c r="E24" s="2"/>
      <c r="F24" s="2"/>
      <c r="G24" s="2"/>
      <c r="H24" s="2"/>
      <c r="I24" s="2"/>
      <c r="K24" s="18">
        <v>3</v>
      </c>
      <c r="L24" s="2">
        <f>-Xb</f>
        <v>-2200</v>
      </c>
      <c r="M24" s="2">
        <f>-Xd</f>
        <v>-2200</v>
      </c>
      <c r="N24" s="2">
        <v>0</v>
      </c>
      <c r="O24" s="18">
        <f>Xg*P_1+Xe*P_2+Xf*P_3</f>
        <v>-55995500</v>
      </c>
      <c r="P24" s="2"/>
      <c r="Q24" s="30">
        <f>-Xg*P_1-Xe*P_2-Xf*P_3-Xb*Rb_2-Xd*Rd_2</f>
        <v>0</v>
      </c>
      <c r="R24" s="28"/>
      <c r="T24" s="18">
        <v>3</v>
      </c>
      <c r="U24" s="2">
        <f>-Xa</f>
        <v>0</v>
      </c>
      <c r="V24" s="2">
        <f>-Xb</f>
        <v>-2200</v>
      </c>
      <c r="W24" s="2">
        <v>0</v>
      </c>
      <c r="X24" s="18">
        <f>Xg*P_1+Xe*P_2+Xf*P_3</f>
        <v>-55995500</v>
      </c>
      <c r="Y24" s="2"/>
      <c r="Z24" s="30">
        <f>-Xg*P_1-Xe*P_2-Xf*P_3-Xa*Ra-Xb*Rb</f>
        <v>0</v>
      </c>
      <c r="AA24" s="28"/>
    </row>
    <row r="25" spans="1:27" x14ac:dyDescent="0.25">
      <c r="A25" s="1"/>
      <c r="B25" s="2"/>
      <c r="C25" s="2"/>
      <c r="D25" s="2"/>
      <c r="E25" s="2"/>
      <c r="F25" s="2"/>
      <c r="G25" s="2"/>
      <c r="H25" s="2"/>
      <c r="I25" s="2"/>
      <c r="K25" s="18"/>
      <c r="L25" s="2"/>
      <c r="M25" s="2"/>
      <c r="N25" s="2"/>
      <c r="O25" s="2"/>
      <c r="P25" s="2"/>
      <c r="Q25" s="30"/>
      <c r="R25" s="28"/>
      <c r="T25" s="18"/>
      <c r="U25" s="2"/>
      <c r="V25" s="2"/>
      <c r="W25" s="2"/>
      <c r="X25" s="2"/>
      <c r="Y25" s="2"/>
      <c r="Z25" s="30"/>
      <c r="AA25" s="28"/>
    </row>
    <row r="26" spans="1:27" x14ac:dyDescent="0.25">
      <c r="A26" s="1"/>
      <c r="B26" s="2"/>
      <c r="C26" s="2"/>
      <c r="D26" s="2"/>
      <c r="E26" s="2"/>
      <c r="F26" s="2"/>
      <c r="G26" s="2"/>
      <c r="H26" s="2"/>
      <c r="I26" s="2"/>
      <c r="K26" s="18"/>
      <c r="L26" s="2"/>
      <c r="M26" s="2"/>
      <c r="N26" s="2"/>
      <c r="O26" s="2"/>
      <c r="P26" s="2"/>
      <c r="Q26" s="2"/>
      <c r="R26" s="28"/>
      <c r="T26" s="18"/>
      <c r="U26" s="2"/>
      <c r="V26" s="2"/>
      <c r="W26" s="2"/>
      <c r="X26" s="2"/>
      <c r="Y26" s="2"/>
      <c r="Z26" s="2"/>
      <c r="AA26" s="28"/>
    </row>
    <row r="27" spans="1:27" x14ac:dyDescent="0.25">
      <c r="A27" s="1"/>
      <c r="B27" s="2"/>
      <c r="C27" s="2"/>
      <c r="D27" s="2"/>
      <c r="E27" s="2"/>
      <c r="F27" s="2"/>
      <c r="G27" s="2"/>
      <c r="H27" s="2"/>
      <c r="I27" s="2"/>
      <c r="K27" s="18"/>
      <c r="L27" s="5" t="s">
        <v>25</v>
      </c>
      <c r="M27" s="5"/>
      <c r="N27" s="5"/>
      <c r="O27" s="2"/>
      <c r="P27" s="2"/>
      <c r="Q27" s="2"/>
      <c r="R27" s="28"/>
      <c r="T27" s="18"/>
      <c r="U27" s="5" t="s">
        <v>25</v>
      </c>
      <c r="V27" s="5"/>
      <c r="W27" s="5"/>
      <c r="X27" s="2"/>
      <c r="Y27" s="2"/>
      <c r="Z27" s="2"/>
      <c r="AA27" s="28"/>
    </row>
    <row r="28" spans="1:27" x14ac:dyDescent="0.25">
      <c r="A28" s="1"/>
      <c r="B28" s="2"/>
      <c r="C28" s="2"/>
      <c r="D28" s="2"/>
      <c r="E28" s="2"/>
      <c r="F28" s="2"/>
      <c r="G28" s="2"/>
      <c r="H28" s="2"/>
      <c r="I28" s="2"/>
      <c r="K28" s="18"/>
      <c r="L28" s="2" t="s">
        <v>32</v>
      </c>
      <c r="M28" s="31">
        <f t="array" ref="M28:M30">MMULT(  MINVERSE(L22:N24),(O22:O24) )</f>
        <v>27412.407407407405</v>
      </c>
      <c r="N28" s="2" t="s">
        <v>15</v>
      </c>
      <c r="O28" s="2"/>
      <c r="P28" s="2"/>
      <c r="Q28" s="2"/>
      <c r="R28" s="28"/>
      <c r="T28" s="18"/>
      <c r="U28" s="2" t="s">
        <v>37</v>
      </c>
      <c r="V28" s="31">
        <f t="array" ref="V28:V30">MMULT(  MINVERSE(U22:W24),(X22:X24)                            )</f>
        <v>1959.9074074074051</v>
      </c>
      <c r="W28" s="2" t="s">
        <v>15</v>
      </c>
      <c r="X28" s="2"/>
      <c r="Y28" s="2"/>
      <c r="Z28" s="2"/>
      <c r="AA28" s="28"/>
    </row>
    <row r="29" spans="1:27" x14ac:dyDescent="0.25">
      <c r="A29" s="1"/>
      <c r="B29" s="2"/>
      <c r="C29" s="2"/>
      <c r="D29" s="2"/>
      <c r="E29" s="2"/>
      <c r="F29" s="2"/>
      <c r="G29" s="2"/>
      <c r="H29" s="2"/>
      <c r="I29" s="2"/>
      <c r="K29" s="18"/>
      <c r="L29" s="2" t="s">
        <v>33</v>
      </c>
      <c r="M29" s="31">
        <v>-1959.9074074074051</v>
      </c>
      <c r="N29" s="2" t="s">
        <v>15</v>
      </c>
      <c r="O29" s="2"/>
      <c r="P29" s="2"/>
      <c r="Q29" s="2"/>
      <c r="R29" s="28"/>
      <c r="T29" s="18"/>
      <c r="U29" s="2" t="s">
        <v>38</v>
      </c>
      <c r="V29" s="31">
        <v>25452.5</v>
      </c>
      <c r="W29" s="2" t="s">
        <v>15</v>
      </c>
      <c r="X29" s="2"/>
      <c r="Y29" s="2"/>
      <c r="Z29" s="2"/>
      <c r="AA29" s="28"/>
    </row>
    <row r="30" spans="1:27" x14ac:dyDescent="0.25">
      <c r="A30" s="1"/>
      <c r="B30" s="2"/>
      <c r="C30" s="2"/>
      <c r="D30" s="2"/>
      <c r="E30" s="2"/>
      <c r="F30" s="2"/>
      <c r="G30" s="2"/>
      <c r="H30" s="2"/>
      <c r="I30" s="2"/>
      <c r="K30" s="18"/>
      <c r="L30" s="2" t="s">
        <v>34</v>
      </c>
      <c r="M30" s="31">
        <v>23497.5</v>
      </c>
      <c r="N30" s="2" t="s">
        <v>15</v>
      </c>
      <c r="O30" s="2"/>
      <c r="P30" s="2"/>
      <c r="Q30" s="2"/>
      <c r="R30" s="28"/>
      <c r="T30" s="18"/>
      <c r="U30" s="2" t="s">
        <v>39</v>
      </c>
      <c r="V30" s="31">
        <v>21537.592592592595</v>
      </c>
      <c r="W30" s="2" t="s">
        <v>15</v>
      </c>
      <c r="X30" s="2"/>
      <c r="Y30" s="2"/>
      <c r="Z30" s="2"/>
      <c r="AA30" s="28"/>
    </row>
    <row r="31" spans="1:27" x14ac:dyDescent="0.25">
      <c r="A31" s="1"/>
      <c r="B31" s="2"/>
      <c r="C31" s="2"/>
      <c r="D31" s="2"/>
      <c r="E31" s="2"/>
      <c r="F31" s="2"/>
      <c r="G31" s="2"/>
      <c r="H31" s="2"/>
      <c r="I31" s="2"/>
      <c r="K31" s="32"/>
      <c r="L31" s="16"/>
      <c r="M31" s="16"/>
      <c r="N31" s="16"/>
      <c r="O31" s="16"/>
      <c r="P31" s="16"/>
      <c r="Q31" s="16"/>
      <c r="R31" s="33"/>
      <c r="T31" s="32"/>
      <c r="U31" s="16"/>
      <c r="V31" s="16"/>
      <c r="W31" s="16"/>
      <c r="X31" s="16"/>
      <c r="Y31" s="16"/>
      <c r="Z31" s="16"/>
      <c r="AA31" s="33"/>
    </row>
    <row r="32" spans="1:27" x14ac:dyDescent="0.25">
      <c r="A32" s="1"/>
      <c r="B32" s="2"/>
      <c r="C32" s="2"/>
      <c r="D32" s="2"/>
      <c r="E32" s="2"/>
      <c r="F32" s="2"/>
      <c r="G32" s="2"/>
      <c r="H32" s="2"/>
      <c r="I32" s="2"/>
    </row>
    <row r="33" spans="1:9" x14ac:dyDescent="0.25">
      <c r="A33" s="1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1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1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1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1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1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1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1"/>
      <c r="B40" s="2"/>
      <c r="C40" s="2"/>
      <c r="D40" s="2"/>
      <c r="E40" s="2"/>
      <c r="F40" s="2"/>
      <c r="G40" s="2"/>
      <c r="H40" s="2"/>
    </row>
  </sheetData>
  <mergeCells count="12">
    <mergeCell ref="L20:O20"/>
    <mergeCell ref="L27:N27"/>
    <mergeCell ref="U20:X20"/>
    <mergeCell ref="U27:W27"/>
    <mergeCell ref="N2:U3"/>
    <mergeCell ref="U6:X6"/>
    <mergeCell ref="U13:W13"/>
    <mergeCell ref="K2:M3"/>
    <mergeCell ref="B11:D11"/>
    <mergeCell ref="B4:G4"/>
    <mergeCell ref="L6:O6"/>
    <mergeCell ref="L13:N13"/>
  </mergeCells>
  <pageMargins left="0.7" right="0.7" top="0.75" bottom="0.75" header="0.3" footer="0.3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37</vt:i4>
      </vt:variant>
    </vt:vector>
  </HeadingPairs>
  <TitlesOfParts>
    <vt:vector size="38" baseType="lpstr">
      <vt:lpstr>Portique</vt:lpstr>
      <vt:lpstr>P_1</vt:lpstr>
      <vt:lpstr>P_2</vt:lpstr>
      <vt:lpstr>P_3</vt:lpstr>
      <vt:lpstr>Ra</vt:lpstr>
      <vt:lpstr>Ra_1</vt:lpstr>
      <vt:lpstr>Ra_3</vt:lpstr>
      <vt:lpstr>Rb</vt:lpstr>
      <vt:lpstr>Rb_2</vt:lpstr>
      <vt:lpstr>Rb_3</vt:lpstr>
      <vt:lpstr>Rc_</vt:lpstr>
      <vt:lpstr>Rc_1</vt:lpstr>
      <vt:lpstr>Rc_2</vt:lpstr>
      <vt:lpstr>Rd_1</vt:lpstr>
      <vt:lpstr>Rd_2</vt:lpstr>
      <vt:lpstr>Rd_3</vt:lpstr>
      <vt:lpstr>Xa</vt:lpstr>
      <vt:lpstr>Xb</vt:lpstr>
      <vt:lpstr>Xc</vt:lpstr>
      <vt:lpstr>Xd</vt:lpstr>
      <vt:lpstr>Xe</vt:lpstr>
      <vt:lpstr>Xf</vt:lpstr>
      <vt:lpstr>Xg</vt:lpstr>
      <vt:lpstr>Ya</vt:lpstr>
      <vt:lpstr>Yb</vt:lpstr>
      <vt:lpstr>Yc</vt:lpstr>
      <vt:lpstr>Yd</vt:lpstr>
      <vt:lpstr>Ye</vt:lpstr>
      <vt:lpstr>Yf</vt:lpstr>
      <vt:lpstr>Yg</vt:lpstr>
      <vt:lpstr>Za</vt:lpstr>
      <vt:lpstr>Zb</vt:lpstr>
      <vt:lpstr>Zc</vt:lpstr>
      <vt:lpstr>Zd</vt:lpstr>
      <vt:lpstr>Ze</vt:lpstr>
      <vt:lpstr>Zf</vt:lpstr>
      <vt:lpstr>Zg</vt:lpstr>
      <vt:lpstr>Portique!Zone_d_impression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 Maingonnat</dc:creator>
  <cp:lastModifiedBy>René Maingonnat</cp:lastModifiedBy>
  <cp:lastPrinted>2024-10-18T08:55:12Z</cp:lastPrinted>
  <dcterms:created xsi:type="dcterms:W3CDTF">2024-10-18T07:46:17Z</dcterms:created>
  <dcterms:modified xsi:type="dcterms:W3CDTF">2024-10-18T13:38:33Z</dcterms:modified>
</cp:coreProperties>
</file>